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sch\Fact Books\Current\Web files\"/>
    </mc:Choice>
  </mc:AlternateContent>
  <xr:revisionPtr revIDLastSave="0" documentId="8_{8793E0CD-32F7-441A-827D-905761D934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21" sheetId="14" r:id="rId1"/>
    <sheet name="Sheet2" sheetId="17" r:id="rId2"/>
    <sheet name="Data" sheetId="9" r:id="rId3"/>
  </sheets>
  <definedNames>
    <definedName name="ExternalData_1" localSheetId="1" hidden="1">Sheet2!$A$1:$AD$417</definedName>
    <definedName name="_xlnm.Print_Area" localSheetId="0">'Table 21'!$A$3:$K$46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3" i="9" l="1"/>
  <c r="AA23" i="9"/>
  <c r="X23" i="9"/>
  <c r="U23" i="9"/>
  <c r="AD21" i="9"/>
  <c r="J27" i="14" s="1"/>
  <c r="AA21" i="9"/>
  <c r="X21" i="9"/>
  <c r="U21" i="9"/>
  <c r="H27" i="14" s="1"/>
  <c r="AD20" i="9"/>
  <c r="J26" i="14" s="1"/>
  <c r="AA20" i="9"/>
  <c r="K26" i="14" s="1"/>
  <c r="X20" i="9"/>
  <c r="U20" i="9"/>
  <c r="I26" i="14" s="1"/>
  <c r="AD19" i="9"/>
  <c r="AA19" i="9"/>
  <c r="K25" i="14" s="1"/>
  <c r="X19" i="9"/>
  <c r="U19" i="9"/>
  <c r="I25" i="14" s="1"/>
  <c r="AD18" i="9"/>
  <c r="AA18" i="9"/>
  <c r="K24" i="14" s="1"/>
  <c r="X18" i="9"/>
  <c r="U18" i="9"/>
  <c r="I24" i="14" s="1"/>
  <c r="AD17" i="9"/>
  <c r="J23" i="14" s="1"/>
  <c r="AA17" i="9"/>
  <c r="K23" i="14" s="1"/>
  <c r="X17" i="9"/>
  <c r="U17" i="9"/>
  <c r="I23" i="14" s="1"/>
  <c r="AD16" i="9"/>
  <c r="AA16" i="9"/>
  <c r="X16" i="9"/>
  <c r="U16" i="9"/>
  <c r="AD15" i="9"/>
  <c r="AA15" i="9"/>
  <c r="K21" i="14" s="1"/>
  <c r="X15" i="9"/>
  <c r="U15" i="9"/>
  <c r="I21" i="14" s="1"/>
  <c r="AD14" i="9"/>
  <c r="AA14" i="9"/>
  <c r="K20" i="14" s="1"/>
  <c r="X14" i="9"/>
  <c r="U14" i="9"/>
  <c r="AD13" i="9"/>
  <c r="AA13" i="9"/>
  <c r="K19" i="14" s="1"/>
  <c r="X13" i="9"/>
  <c r="U13" i="9"/>
  <c r="I19" i="14" s="1"/>
  <c r="AD12" i="9"/>
  <c r="J18" i="14" s="1"/>
  <c r="AA12" i="9"/>
  <c r="AF12" i="9" s="1"/>
  <c r="X12" i="9"/>
  <c r="U12" i="9"/>
  <c r="I18" i="14" s="1"/>
  <c r="AD11" i="9"/>
  <c r="AA11" i="9"/>
  <c r="K17" i="14" s="1"/>
  <c r="X11" i="9"/>
  <c r="U11" i="9"/>
  <c r="I17" i="14" s="1"/>
  <c r="AD10" i="9"/>
  <c r="AA10" i="9"/>
  <c r="X10" i="9"/>
  <c r="U10" i="9"/>
  <c r="I16" i="14" s="1"/>
  <c r="AD9" i="9"/>
  <c r="AA9" i="9"/>
  <c r="AF9" i="9" s="1"/>
  <c r="X9" i="9"/>
  <c r="U9" i="9"/>
  <c r="Z9" i="9" s="1"/>
  <c r="AD8" i="9"/>
  <c r="AA8" i="9"/>
  <c r="K14" i="14" s="1"/>
  <c r="X8" i="9"/>
  <c r="U8" i="9"/>
  <c r="AD7" i="9"/>
  <c r="AA7" i="9"/>
  <c r="K13" i="14" s="1"/>
  <c r="X7" i="9"/>
  <c r="U7" i="9"/>
  <c r="I13" i="14" s="1"/>
  <c r="AD6" i="9"/>
  <c r="J12" i="14" s="1"/>
  <c r="AA6" i="9"/>
  <c r="K12" i="14" s="1"/>
  <c r="X6" i="9"/>
  <c r="U6" i="9"/>
  <c r="AD5" i="9"/>
  <c r="AA5" i="9"/>
  <c r="X5" i="9"/>
  <c r="U5" i="9"/>
  <c r="I11" i="14" s="1"/>
  <c r="Z23" i="9"/>
  <c r="AF21" i="9"/>
  <c r="Z16" i="9"/>
  <c r="AF11" i="9"/>
  <c r="Q23" i="9"/>
  <c r="N23" i="9"/>
  <c r="G29" i="14" s="1"/>
  <c r="Q21" i="9"/>
  <c r="N21" i="9"/>
  <c r="AH21" i="9" s="1"/>
  <c r="Q20" i="9"/>
  <c r="N20" i="9"/>
  <c r="G26" i="14" s="1"/>
  <c r="Q19" i="9"/>
  <c r="N19" i="9"/>
  <c r="G25" i="14" s="1"/>
  <c r="Q18" i="9"/>
  <c r="N18" i="9"/>
  <c r="G24" i="14" s="1"/>
  <c r="Q17" i="9"/>
  <c r="N17" i="9"/>
  <c r="Q16" i="9"/>
  <c r="N16" i="9"/>
  <c r="G22" i="14" s="1"/>
  <c r="Q15" i="9"/>
  <c r="N15" i="9"/>
  <c r="G21" i="14" s="1"/>
  <c r="Q14" i="9"/>
  <c r="N14" i="9"/>
  <c r="G20" i="14" s="1"/>
  <c r="Q13" i="9"/>
  <c r="N13" i="9"/>
  <c r="AH13" i="9" s="1"/>
  <c r="Q12" i="9"/>
  <c r="N12" i="9"/>
  <c r="AH12" i="9" s="1"/>
  <c r="Q11" i="9"/>
  <c r="N11" i="9"/>
  <c r="F17" i="14" s="1"/>
  <c r="Q10" i="9"/>
  <c r="F16" i="14" s="1"/>
  <c r="N10" i="9"/>
  <c r="AH10" i="9" s="1"/>
  <c r="Q9" i="9"/>
  <c r="N9" i="9"/>
  <c r="AH9" i="9" s="1"/>
  <c r="Q8" i="9"/>
  <c r="N8" i="9"/>
  <c r="Q7" i="9"/>
  <c r="N7" i="9"/>
  <c r="Q6" i="9"/>
  <c r="N6" i="9"/>
  <c r="Q5" i="9"/>
  <c r="N5" i="9"/>
  <c r="G11" i="14" s="1"/>
  <c r="K23" i="9"/>
  <c r="K21" i="9"/>
  <c r="K20" i="9"/>
  <c r="K19" i="9"/>
  <c r="K18" i="9"/>
  <c r="K17" i="9"/>
  <c r="K16" i="9"/>
  <c r="K15" i="9"/>
  <c r="M15" i="9" s="1"/>
  <c r="K14" i="9"/>
  <c r="K13" i="9"/>
  <c r="K12" i="9"/>
  <c r="K11" i="9"/>
  <c r="K10" i="9"/>
  <c r="K9" i="9"/>
  <c r="K8" i="9"/>
  <c r="K7" i="9"/>
  <c r="K6" i="9"/>
  <c r="K5" i="9"/>
  <c r="H23" i="9"/>
  <c r="E29" i="14" s="1"/>
  <c r="H6" i="9"/>
  <c r="E12" i="14" s="1"/>
  <c r="H7" i="9"/>
  <c r="E13" i="14" s="1"/>
  <c r="H8" i="9"/>
  <c r="H9" i="9"/>
  <c r="H10" i="9"/>
  <c r="E16" i="14" s="1"/>
  <c r="H11" i="9"/>
  <c r="E17" i="14" s="1"/>
  <c r="H12" i="9"/>
  <c r="E18" i="14" s="1"/>
  <c r="H13" i="9"/>
  <c r="E19" i="14" s="1"/>
  <c r="H14" i="9"/>
  <c r="E20" i="14" s="1"/>
  <c r="H15" i="9"/>
  <c r="E21" i="14" s="1"/>
  <c r="H16" i="9"/>
  <c r="D22" i="14" s="1"/>
  <c r="H17" i="9"/>
  <c r="H18" i="9"/>
  <c r="H19" i="9"/>
  <c r="E25" i="14" s="1"/>
  <c r="H20" i="9"/>
  <c r="H21" i="9"/>
  <c r="E27" i="14" s="1"/>
  <c r="H5" i="9"/>
  <c r="E23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B23" i="9"/>
  <c r="C29" i="14" s="1"/>
  <c r="B5" i="9"/>
  <c r="C11" i="14" s="1"/>
  <c r="B6" i="9"/>
  <c r="C12" i="14" s="1"/>
  <c r="B7" i="9"/>
  <c r="B8" i="9"/>
  <c r="B9" i="9"/>
  <c r="B10" i="9"/>
  <c r="C16" i="14" s="1"/>
  <c r="B11" i="9"/>
  <c r="B12" i="9"/>
  <c r="C18" i="14" s="1"/>
  <c r="B13" i="9"/>
  <c r="C19" i="14" s="1"/>
  <c r="B14" i="9"/>
  <c r="C20" i="14" s="1"/>
  <c r="B15" i="9"/>
  <c r="C21" i="14" s="1"/>
  <c r="B16" i="9"/>
  <c r="B17" i="9"/>
  <c r="B18" i="9"/>
  <c r="C24" i="14" s="1"/>
  <c r="B19" i="9"/>
  <c r="C25" i="14" s="1"/>
  <c r="B20" i="9"/>
  <c r="C26" i="14" s="1"/>
  <c r="B21" i="9"/>
  <c r="C27" i="14" s="1"/>
  <c r="K16" i="14"/>
  <c r="K22" i="14"/>
  <c r="K27" i="14"/>
  <c r="K29" i="14"/>
  <c r="I22" i="14"/>
  <c r="I27" i="14"/>
  <c r="I29" i="14"/>
  <c r="G14" i="14"/>
  <c r="G15" i="14"/>
  <c r="G27" i="14"/>
  <c r="H29" i="14"/>
  <c r="H22" i="14"/>
  <c r="K18" i="14" l="1"/>
  <c r="M17" i="9"/>
  <c r="H25" i="14"/>
  <c r="Z6" i="9"/>
  <c r="AF17" i="9"/>
  <c r="J17" i="14"/>
  <c r="J21" i="14"/>
  <c r="G19" i="14"/>
  <c r="H12" i="14"/>
  <c r="F26" i="14"/>
  <c r="M16" i="9"/>
  <c r="F29" i="14"/>
  <c r="H15" i="14"/>
  <c r="E22" i="14"/>
  <c r="H16" i="14"/>
  <c r="AF15" i="9"/>
  <c r="F20" i="14"/>
  <c r="G16" i="14"/>
  <c r="F22" i="14"/>
  <c r="J25" i="14"/>
  <c r="D12" i="14"/>
  <c r="I15" i="14"/>
  <c r="AH7" i="9"/>
  <c r="S17" i="9"/>
  <c r="J11" i="14"/>
  <c r="G18" i="14"/>
  <c r="J24" i="14"/>
  <c r="J15" i="14"/>
  <c r="I12" i="14"/>
  <c r="F14" i="14"/>
  <c r="Z21" i="9"/>
  <c r="D16" i="14"/>
  <c r="M18" i="9"/>
  <c r="D17" i="14"/>
  <c r="Z19" i="9"/>
  <c r="D26" i="14"/>
  <c r="D23" i="14"/>
  <c r="M12" i="9"/>
  <c r="J14" i="14"/>
  <c r="AF14" i="9"/>
  <c r="H18" i="14"/>
  <c r="F11" i="14"/>
  <c r="AH6" i="9"/>
  <c r="G10" i="9"/>
  <c r="AH15" i="9"/>
  <c r="AF18" i="9"/>
  <c r="G17" i="9"/>
  <c r="S14" i="9"/>
  <c r="Z18" i="9"/>
  <c r="Z13" i="9"/>
  <c r="M6" i="9"/>
  <c r="E24" i="14"/>
  <c r="F23" i="14"/>
  <c r="AF20" i="9"/>
  <c r="E23" i="14"/>
  <c r="Z15" i="9"/>
  <c r="S11" i="9"/>
  <c r="H19" i="14"/>
  <c r="J20" i="14"/>
  <c r="B16" i="14"/>
  <c r="K11" i="14"/>
  <c r="AF8" i="9"/>
  <c r="Z10" i="9"/>
  <c r="D21" i="14"/>
  <c r="H24" i="14"/>
  <c r="K15" i="14"/>
  <c r="H21" i="14"/>
  <c r="B15" i="14"/>
  <c r="S20" i="9"/>
  <c r="B14" i="14"/>
  <c r="G13" i="14"/>
  <c r="B18" i="14"/>
  <c r="AH23" i="9"/>
  <c r="AH18" i="9"/>
  <c r="H13" i="14"/>
  <c r="AH17" i="9"/>
  <c r="AH16" i="9"/>
  <c r="G11" i="9"/>
  <c r="G12" i="14"/>
  <c r="B22" i="14"/>
  <c r="AH14" i="9"/>
  <c r="M9" i="9"/>
  <c r="D14" i="14"/>
  <c r="D24" i="14"/>
  <c r="AH11" i="9"/>
  <c r="G17" i="14"/>
  <c r="G7" i="9"/>
  <c r="G23" i="14"/>
  <c r="B11" i="14"/>
  <c r="M5" i="9"/>
  <c r="M23" i="9"/>
  <c r="Z12" i="9"/>
  <c r="D29" i="14"/>
  <c r="F15" i="14"/>
  <c r="F21" i="14"/>
  <c r="S21" i="9"/>
  <c r="F27" i="14"/>
  <c r="G13" i="9"/>
  <c r="D11" i="14"/>
  <c r="G12" i="9"/>
  <c r="G9" i="9"/>
  <c r="C14" i="14"/>
  <c r="S5" i="9"/>
  <c r="M10" i="9"/>
  <c r="M11" i="9"/>
  <c r="AH5" i="9"/>
  <c r="D27" i="14"/>
  <c r="G21" i="9"/>
  <c r="D18" i="14"/>
  <c r="E11" i="14"/>
  <c r="E15" i="14"/>
  <c r="G8" i="9"/>
  <c r="D15" i="14"/>
  <c r="G20" i="9"/>
  <c r="C15" i="14"/>
  <c r="M21" i="9"/>
  <c r="B27" i="14"/>
  <c r="Z7" i="9"/>
  <c r="B17" i="14"/>
  <c r="S8" i="9"/>
  <c r="B19" i="14"/>
  <c r="C13" i="14"/>
  <c r="S10" i="9"/>
  <c r="S16" i="9"/>
  <c r="S23" i="9"/>
  <c r="X22" i="9"/>
  <c r="Z8" i="9"/>
  <c r="H17" i="14"/>
  <c r="M20" i="9"/>
  <c r="E14" i="14"/>
  <c r="E26" i="14"/>
  <c r="AH8" i="9"/>
  <c r="M8" i="9"/>
  <c r="F12" i="14"/>
  <c r="S12" i="9"/>
  <c r="F24" i="14"/>
  <c r="B13" i="14"/>
  <c r="B25" i="14"/>
  <c r="G19" i="9"/>
  <c r="AH20" i="9"/>
  <c r="S15" i="9"/>
  <c r="B21" i="14"/>
  <c r="H14" i="14"/>
  <c r="Z14" i="9"/>
  <c r="N22" i="9"/>
  <c r="G28" i="14" s="1"/>
  <c r="AF6" i="9"/>
  <c r="G14" i="9"/>
  <c r="D20" i="14"/>
  <c r="B22" i="9"/>
  <c r="C28" i="14" s="1"/>
  <c r="S7" i="9"/>
  <c r="F19" i="14"/>
  <c r="F25" i="14"/>
  <c r="Z17" i="9"/>
  <c r="H11" i="14"/>
  <c r="H20" i="14"/>
  <c r="C17" i="14"/>
  <c r="E22" i="9"/>
  <c r="K22" i="9"/>
  <c r="AD22" i="9"/>
  <c r="G6" i="9"/>
  <c r="I20" i="14"/>
  <c r="Z11" i="9"/>
  <c r="H26" i="14"/>
  <c r="M14" i="9"/>
  <c r="S18" i="9"/>
  <c r="F18" i="14"/>
  <c r="S9" i="9"/>
  <c r="Z20" i="9"/>
  <c r="B12" i="14"/>
  <c r="H23" i="14"/>
  <c r="B20" i="14"/>
  <c r="B26" i="14"/>
  <c r="B24" i="14"/>
  <c r="G18" i="9"/>
  <c r="H22" i="9"/>
  <c r="E28" i="14" s="1"/>
  <c r="S6" i="9"/>
  <c r="AA22" i="9"/>
  <c r="K28" i="14" s="1"/>
  <c r="I14" i="14"/>
  <c r="M13" i="9"/>
  <c r="AF7" i="9"/>
  <c r="J16" i="14"/>
  <c r="AF13" i="9"/>
  <c r="AF16" i="9"/>
  <c r="AF19" i="9"/>
  <c r="AF23" i="9"/>
  <c r="J29" i="14"/>
  <c r="G23" i="9"/>
  <c r="D13" i="14"/>
  <c r="B23" i="14"/>
  <c r="G5" i="9"/>
  <c r="F13" i="14"/>
  <c r="D25" i="14"/>
  <c r="C22" i="14"/>
  <c r="Q22" i="9"/>
  <c r="C23" i="14"/>
  <c r="G15" i="9"/>
  <c r="J13" i="14"/>
  <c r="J22" i="14"/>
  <c r="S13" i="9"/>
  <c r="AF10" i="9"/>
  <c r="U22" i="9"/>
  <c r="I28" i="14" s="1"/>
  <c r="Z5" i="9"/>
  <c r="M19" i="9"/>
  <c r="D19" i="14"/>
  <c r="J19" i="14"/>
  <c r="AF5" i="9"/>
  <c r="S19" i="9"/>
  <c r="AH19" i="9"/>
  <c r="B29" i="14"/>
  <c r="G16" i="9"/>
  <c r="M7" i="9"/>
  <c r="H28" i="14" l="1"/>
  <c r="Z22" i="9"/>
  <c r="D28" i="14"/>
  <c r="B28" i="14"/>
  <c r="J28" i="14"/>
  <c r="AH22" i="9"/>
  <c r="AF22" i="9"/>
  <c r="M22" i="9"/>
  <c r="G22" i="9"/>
  <c r="F28" i="14"/>
  <c r="S22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BE6E10C-9515-49DF-A576-A670012673C5}" keepAlive="1" name="Query - GR2016Long" description="Connection to the 'GR2016Long' query in the workbook." type="5" refreshedVersion="6" background="1" saveData="1">
    <dbPr connection="Provider=Microsoft.Mashup.OleDb.1;Data Source=$Workbook$;Location=GR2016Long;Extended Properties=&quot;&quot;" command="SELECT * FROM [GR2016Long]"/>
  </connection>
  <connection id="2" xr16:uid="{75B66C6A-F727-4D2C-B86A-3B5EE2B71A29}" keepAlive="1" name="Query - GR2017Long" description="Connection to the 'GR2017Long' query in the workbook." type="5" refreshedVersion="6" background="1" saveData="1">
    <dbPr connection="Provider=Microsoft.Mashup.OleDb.1;Data Source=$Workbook$;Location=GR2017Long;Extended Properties=&quot;&quot;" command="SELECT * FROM [GR2017Long]"/>
  </connection>
  <connection id="3" xr16:uid="{D096E4EF-F179-4A41-A81E-A84C54537B60}" keepAlive="1" name="Query - Query1" description="Connection to the 'Query1' query in the workbook." type="5" refreshedVersion="8" background="1" saveData="1">
    <dbPr connection="Provider=Microsoft.Mashup.OleDb.1;Data Source=$Workbook$;Location=Query1;Extended Properties=&quot;&quot;" command="SELECT * FROM [Query1]"/>
  </connection>
</connections>
</file>

<file path=xl/sharedStrings.xml><?xml version="1.0" encoding="utf-8"?>
<sst xmlns="http://schemas.openxmlformats.org/spreadsheetml/2006/main" count="5556" uniqueCount="202">
  <si>
    <t>Table 21</t>
  </si>
  <si>
    <t>State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</si>
  <si>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</si>
  <si>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</si>
  <si>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</si>
  <si>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</si>
  <si>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</si>
  <si>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</si>
  <si>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</si>
  <si>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</si>
  <si>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</si>
  <si>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North Dakota</t>
  </si>
  <si>
    <t>Oregon</t>
  </si>
  <si>
    <t>South Dakota</t>
  </si>
  <si>
    <t>Utah</t>
  </si>
  <si>
    <t>Washington</t>
  </si>
  <si>
    <t>Wyoming</t>
  </si>
  <si>
    <t>WICHE</t>
  </si>
  <si>
    <t>Guam</t>
  </si>
  <si>
    <t>Northern Mariana Islands</t>
  </si>
  <si>
    <r>
      <t>US</t>
    </r>
    <r>
      <rPr>
        <b/>
        <sz val="10"/>
        <color theme="0"/>
        <rFont val="Arial"/>
        <family val="2"/>
      </rPr>
      <t xml:space="preserve"> (no territories)</t>
    </r>
  </si>
  <si>
    <t>cohort</t>
  </si>
  <si>
    <t>completers</t>
  </si>
  <si>
    <t>Public, Two-Year</t>
  </si>
  <si>
    <t>AL</t>
  </si>
  <si>
    <t>AS</t>
  </si>
  <si>
    <t>HI</t>
  </si>
  <si>
    <t>IL</t>
  </si>
  <si>
    <t>AK</t>
  </si>
  <si>
    <t>WA</t>
  </si>
  <si>
    <t>AZ</t>
  </si>
  <si>
    <t>NM</t>
  </si>
  <si>
    <t>AR</t>
  </si>
  <si>
    <t>CA</t>
  </si>
  <si>
    <t>MN</t>
  </si>
  <si>
    <t>CO</t>
  </si>
  <si>
    <t>CT</t>
  </si>
  <si>
    <t>NY</t>
  </si>
  <si>
    <t>DE</t>
  </si>
  <si>
    <t>DC</t>
  </si>
  <si>
    <t>FL</t>
  </si>
  <si>
    <t>GA</t>
  </si>
  <si>
    <t>ID</t>
  </si>
  <si>
    <t>IN</t>
  </si>
  <si>
    <t>MI</t>
  </si>
  <si>
    <t>IA</t>
  </si>
  <si>
    <t>KS</t>
  </si>
  <si>
    <t>MO</t>
  </si>
  <si>
    <t>KY</t>
  </si>
  <si>
    <t>LA</t>
  </si>
  <si>
    <t>ME</t>
  </si>
  <si>
    <t>MD</t>
  </si>
  <si>
    <t>MA</t>
  </si>
  <si>
    <t>MS</t>
  </si>
  <si>
    <t>MT</t>
  </si>
  <si>
    <t>NE</t>
  </si>
  <si>
    <t>NV</t>
  </si>
  <si>
    <t>NH</t>
  </si>
  <si>
    <t>NJ</t>
  </si>
  <si>
    <t>NC</t>
  </si>
  <si>
    <t>ND</t>
  </si>
  <si>
    <t>OH</t>
  </si>
  <si>
    <t>WV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</si>
  <si>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</si>
  <si>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</si>
  <si>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</si>
  <si>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</si>
  <si>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</si>
  <si>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</si>
  <si>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</si>
  <si>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</si>
  <si>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</si>
  <si>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</si>
  <si>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</si>
  <si>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WI</t>
  </si>
  <si>
    <t>WY</t>
  </si>
  <si>
    <t>GU</t>
  </si>
  <si>
    <t>MP</t>
  </si>
  <si>
    <t>PR</t>
  </si>
  <si>
    <t>FM</t>
  </si>
  <si>
    <t>PW</t>
  </si>
  <si>
    <t>VI</t>
  </si>
  <si>
    <t>MH</t>
  </si>
  <si>
    <t>_S</t>
  </si>
  <si>
    <t>Alabama</t>
  </si>
  <si>
    <t>_M</t>
  </si>
  <si>
    <t>Illinois</t>
  </si>
  <si>
    <t>_W</t>
  </si>
  <si>
    <t>Arkansas</t>
  </si>
  <si>
    <t>Minnesota</t>
  </si>
  <si>
    <t>_N</t>
  </si>
  <si>
    <t>Connecticut</t>
  </si>
  <si>
    <t>New York</t>
  </si>
  <si>
    <t>Delaware</t>
  </si>
  <si>
    <t>District of Columbia</t>
  </si>
  <si>
    <t>Florida</t>
  </si>
  <si>
    <t>Georgia</t>
  </si>
  <si>
    <t>Indiana</t>
  </si>
  <si>
    <t>Michigan</t>
  </si>
  <si>
    <t>Iowa</t>
  </si>
  <si>
    <t>Kansas</t>
  </si>
  <si>
    <t>Missouri</t>
  </si>
  <si>
    <t>Kentucky</t>
  </si>
  <si>
    <t>Louisiana</t>
  </si>
  <si>
    <t>Maine</t>
  </si>
  <si>
    <t>Maryland</t>
  </si>
  <si>
    <t>Massachusetts</t>
  </si>
  <si>
    <t>Mississippi</t>
  </si>
  <si>
    <t>Nebraska</t>
  </si>
  <si>
    <t>New Hampshire</t>
  </si>
  <si>
    <t>New Jersey</t>
  </si>
  <si>
    <t>North Carolina</t>
  </si>
  <si>
    <t>Ohio</t>
  </si>
  <si>
    <t>West Virginia</t>
  </si>
  <si>
    <t>Oklahoma</t>
  </si>
  <si>
    <t>Pennsylvania</t>
  </si>
  <si>
    <t>Rhode Island</t>
  </si>
  <si>
    <t>South Carolina</t>
  </si>
  <si>
    <t>Tennessee</t>
  </si>
  <si>
    <t>Texas</t>
  </si>
  <si>
    <t>Vermont</t>
  </si>
  <si>
    <t>Virginia</t>
  </si>
  <si>
    <t>Wisconsin</t>
  </si>
  <si>
    <t>Puerto Rico</t>
  </si>
  <si>
    <t>Palau</t>
  </si>
  <si>
    <t>Virgin Islands</t>
  </si>
  <si>
    <t>Marshall Islands</t>
  </si>
  <si>
    <t>Bachelor's Seeking Students</t>
  </si>
  <si>
    <t>Other Degree/Certificate Seeking</t>
  </si>
  <si>
    <t xml:space="preserve">Private Four-Year </t>
  </si>
  <si>
    <t>Public Four-Year</t>
  </si>
  <si>
    <t>BS</t>
  </si>
  <si>
    <t>Private four-year</t>
  </si>
  <si>
    <t>bachelors seeking</t>
  </si>
  <si>
    <t>bachelors</t>
  </si>
  <si>
    <t>transfer</t>
  </si>
  <si>
    <t>long</t>
  </si>
  <si>
    <t>otherdegree</t>
  </si>
  <si>
    <t>degreecert</t>
  </si>
  <si>
    <t>GR Rate</t>
  </si>
  <si>
    <t>GR Rate - completers/(cohort-transfer-long)</t>
  </si>
  <si>
    <t>Degree/Certificate Seeking</t>
  </si>
  <si>
    <t>Bachelor's Seeking</t>
  </si>
  <si>
    <t>IPEDS calculation</t>
  </si>
  <si>
    <t>Graduation Rate = (Completers/Cohort)</t>
  </si>
  <si>
    <t xml:space="preserve">Graduation Rates </t>
  </si>
  <si>
    <t>Public
Two-Year</t>
  </si>
  <si>
    <t>Public
Four-Year Institutions</t>
  </si>
  <si>
    <t>Degree/
Certificate Seeking Students</t>
  </si>
  <si>
    <t>Other Degree/
Certificate Seeking</t>
  </si>
  <si>
    <t>ALL STUDENTS</t>
  </si>
  <si>
    <t>Highlighted</t>
  </si>
  <si>
    <t>if cohort &lt; 50</t>
  </si>
  <si>
    <t>Note: The Data tab provides the components of the graduation rates above.</t>
  </si>
  <si>
    <t>American Samoa</t>
  </si>
  <si>
    <t>YearNormed</t>
  </si>
  <si>
    <t>Stabbr</t>
  </si>
  <si>
    <t>StateName</t>
  </si>
  <si>
    <t>Region</t>
  </si>
  <si>
    <t>UnitId</t>
  </si>
  <si>
    <t>Sector_Update</t>
  </si>
  <si>
    <t>SectorDescription</t>
  </si>
  <si>
    <t>DegGrant</t>
  </si>
  <si>
    <t>Pset4flg</t>
  </si>
  <si>
    <t>CohortType</t>
  </si>
  <si>
    <t>CohortTypeName</t>
  </si>
  <si>
    <t>CohortCategory</t>
  </si>
  <si>
    <t>CohortCategoryName</t>
  </si>
  <si>
    <t>Dataset</t>
  </si>
  <si>
    <t>YearsElapsed</t>
  </si>
  <si>
    <t>RaceEthnicity</t>
  </si>
  <si>
    <t>RaceEthnicityDescription</t>
  </si>
  <si>
    <t>RaceEthnicityAsianCombined</t>
  </si>
  <si>
    <t>Sex</t>
  </si>
  <si>
    <t>SexDescription</t>
  </si>
  <si>
    <t>AidTypeId</t>
  </si>
  <si>
    <t>AidDataset</t>
  </si>
  <si>
    <t>TypeCode</t>
  </si>
  <si>
    <t>AidTypeName</t>
  </si>
  <si>
    <t>PctTime</t>
  </si>
  <si>
    <t>CohortYear</t>
  </si>
  <si>
    <t>AidTypeRow</t>
  </si>
  <si>
    <t>CohortAdjusted</t>
  </si>
  <si>
    <t>TotalAwards</t>
  </si>
  <si>
    <t>GraduationRate</t>
  </si>
  <si>
    <t>Public, 4-year or above</t>
  </si>
  <si>
    <t>Fall</t>
  </si>
  <si>
    <t>Either Bachelors or other degree/cert</t>
  </si>
  <si>
    <t>GR</t>
  </si>
  <si>
    <t>Total/any</t>
  </si>
  <si>
    <t>Total</t>
  </si>
  <si>
    <t>150</t>
  </si>
  <si>
    <t>Bachelors or equiv seeking</t>
  </si>
  <si>
    <t>Other deg/cert seeking</t>
  </si>
  <si>
    <t>Private not-for-profit, 4-year or above</t>
  </si>
  <si>
    <t>Degree/cert seeking</t>
  </si>
  <si>
    <t>Public, 2-year</t>
  </si>
  <si>
    <t>_O</t>
  </si>
  <si>
    <t>Fed. States of Micronesia</t>
  </si>
  <si>
    <t>Commonwealth of Northern Marianas</t>
  </si>
  <si>
    <t>other degree/cert seeking</t>
  </si>
  <si>
    <r>
      <rPr>
        <b/>
        <i/>
        <sz val="10"/>
        <rFont val="Arial"/>
        <family val="2"/>
      </rPr>
      <t xml:space="preserve">Fall 2017 Two-Year and Fall 2014 Four-Year Undergraduates 
as of 2022
</t>
    </r>
    <r>
      <rPr>
        <i/>
        <sz val="10"/>
        <rFont val="Arial"/>
        <family val="2"/>
      </rPr>
      <t>(150 Percent of Program Time)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</si>
</sst>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3"/>
      <name val="Arial"/>
      <family val="2"/>
    </font>
    <font>
      <sz val="16"/>
      <color theme="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0"/>
      <color rgb="FF0070C0"/>
      <name val="Arial"/>
      <family val="2"/>
    </font>
    <font>
      <sz val="12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3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2" applyNumberFormat="1" applyFont="1"/>
    <xf numFmtId="164" fontId="0" fillId="0" borderId="8" xfId="2" applyNumberFormat="1" applyFont="1" applyBorder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9" fontId="1" fillId="0" borderId="2" xfId="0" applyNumberFormat="1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shrinkToFit="1"/>
    </xf>
    <xf numFmtId="164" fontId="0" fillId="0" borderId="2" xfId="2" applyNumberFormat="1" applyFont="1" applyBorder="1" applyAlignment="1">
      <alignment shrinkToFit="1"/>
    </xf>
    <xf numFmtId="164" fontId="0" fillId="0" borderId="0" xfId="2" applyNumberFormat="1" applyFont="1" applyAlignment="1">
      <alignment shrinkToFit="1"/>
    </xf>
    <xf numFmtId="9" fontId="0" fillId="0" borderId="0" xfId="3" applyFont="1" applyAlignment="1">
      <alignment shrinkToFit="1"/>
    </xf>
    <xf numFmtId="9" fontId="0" fillId="0" borderId="3" xfId="3" applyFont="1" applyBorder="1" applyAlignment="1">
      <alignment shrinkToFit="1"/>
    </xf>
    <xf numFmtId="164" fontId="0" fillId="0" borderId="8" xfId="2" applyNumberFormat="1" applyFont="1" applyBorder="1" applyAlignment="1">
      <alignment shrinkToFit="1"/>
    </xf>
    <xf numFmtId="9" fontId="0" fillId="0" borderId="8" xfId="3" applyFont="1" applyBorder="1" applyAlignment="1">
      <alignment shrinkToFit="1"/>
    </xf>
    <xf numFmtId="9" fontId="0" fillId="0" borderId="9" xfId="3" applyFont="1" applyBorder="1" applyAlignment="1">
      <alignment shrinkToFi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left" wrapText="1"/>
    </xf>
    <xf numFmtId="9" fontId="1" fillId="0" borderId="3" xfId="0" applyNumberFormat="1" applyFont="1" applyBorder="1" applyAlignment="1">
      <alignment horizontal="left" vertical="center"/>
    </xf>
    <xf numFmtId="9" fontId="0" fillId="0" borderId="2" xfId="3" applyFont="1" applyBorder="1" applyAlignment="1">
      <alignment horizontal="center" vertical="center"/>
    </xf>
    <xf numFmtId="0" fontId="1" fillId="2" borderId="0" xfId="0" applyFont="1" applyFill="1"/>
    <xf numFmtId="0" fontId="12" fillId="0" borderId="0" xfId="0" applyFont="1" applyAlignment="1">
      <alignment wrapText="1"/>
    </xf>
    <xf numFmtId="0" fontId="11" fillId="0" borderId="0" xfId="0" applyFont="1" applyAlignment="1">
      <alignment horizontal="left" vertical="center" readingOrder="1"/>
    </xf>
    <xf numFmtId="9" fontId="0" fillId="0" borderId="0" xfId="3" applyFont="1"/>
    <xf numFmtId="0" fontId="0" fillId="0" borderId="0" xfId="0" applyNumberFormat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23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139830</xdr:rowOff>
    </xdr:from>
    <xdr:to>
      <xdr:col>10</xdr:col>
      <xdr:colOff>89647</xdr:colOff>
      <xdr:row>45</xdr:row>
      <xdr:rowOff>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4FFE5C91-FDF9-46DD-BF89-D16C1A627168}"/>
            </a:ext>
          </a:extLst>
        </xdr:cNvPr>
        <xdr:cNvSpPr txBox="1">
          <a:spLocks noChangeArrowheads="1"/>
        </xdr:cNvSpPr>
      </xdr:nvSpPr>
      <xdr:spPr bwMode="auto">
        <a:xfrm>
          <a:off x="0" y="7177124"/>
          <a:ext cx="6331323" cy="3076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u="none" strike="noStrike" baseline="0">
              <a:solidFill>
                <a:schemeClr val="tx1"/>
              </a:solidFill>
              <a:latin typeface="Arial"/>
              <a:cs typeface="Arial"/>
            </a:rPr>
            <a:t>Notes: Graduation rate is 150 percent of time, completions as of August 31, 2021 or earlier among all first-time, full-time degree- or certificate-seeking students who entered four-year institutions in Fall 2013 or two-year institutions in Fall 2017,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computed as the statewide aggregated number of degree/certificate recipients divided by the number of students starting in Fall 2013 or Fall 2017 (minus exclusions such as for military and religious leave and death). Institutions included are degree-granting, Title IV-eligible, two-year public and four-year public and private non-profit institutions (does not include private for-profit institutions), classified by the sector of an institution and the graduation status of the student.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-- Not applicable, a cohort of that gradaute type was not established within that state. 	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*  Rate is based on fewer than 50 students in a cohort.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Source: National Center for Education Statistics (NCES). Integrated Postsecondary Education Data System (IPEDS). </a:t>
          </a:r>
          <a:r>
            <a:rPr lang="en-US" sz="1000" b="0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Graduation Rates Survey,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GR File,</a:t>
          </a:r>
          <a:r>
            <a:rPr lang="en-US" sz="1000" b="0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2022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WICHE recently updated the computations for this </a:t>
          </a:r>
          <a:r>
            <a:rPr lang="en-US" sz="1000" b="0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Fact Book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table to be consistent with IPEDS published graduation rates; therefore prior versions of this table you may have saved will not be comparable. A separate </a:t>
          </a:r>
          <a:r>
            <a:rPr lang="en-US" sz="1000" b="0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Fact Book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table </a:t>
          </a:r>
          <a:r>
            <a:rPr lang="en-US" sz="1000" b="0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Undergraduate Enrollment, Completion, and Transfer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provides additional outcomes information. 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9072A181-C3A9-4E14-A990-4F6CD62A1FFD}" autoFormatId="16" applyNumberFormats="0" applyBorderFormats="0" applyFontFormats="0" applyPatternFormats="0" applyAlignmentFormats="0" applyWidthHeightFormats="0">
  <queryTableRefresh nextId="31">
    <queryTableFields count="30">
      <queryTableField id="1" name="YearNormed" tableColumnId="1"/>
      <queryTableField id="2" name="Stabbr" tableColumnId="2"/>
      <queryTableField id="3" name="StateName" tableColumnId="3"/>
      <queryTableField id="4" name="Region" tableColumnId="4"/>
      <queryTableField id="5" name="UnitId" tableColumnId="5"/>
      <queryTableField id="6" name="Sector_Update" tableColumnId="6"/>
      <queryTableField id="7" name="SectorDescription" tableColumnId="7"/>
      <queryTableField id="8" name="DegGrant" tableColumnId="8"/>
      <queryTableField id="9" name="Pset4flg" tableColumnId="9"/>
      <queryTableField id="10" name="CohortType" tableColumnId="10"/>
      <queryTableField id="11" name="CohortTypeName" tableColumnId="11"/>
      <queryTableField id="12" name="CohortCategory" tableColumnId="12"/>
      <queryTableField id="13" name="CohortCategoryName" tableColumnId="13"/>
      <queryTableField id="14" name="Dataset" tableColumnId="14"/>
      <queryTableField id="15" name="YearsElapsed" tableColumnId="15"/>
      <queryTableField id="16" name="RaceEthnicity" tableColumnId="16"/>
      <queryTableField id="17" name="RaceEthnicityDescription" tableColumnId="17"/>
      <queryTableField id="18" name="RaceEthnicityAsianCombined" tableColumnId="18"/>
      <queryTableField id="19" name="Sex" tableColumnId="19"/>
      <queryTableField id="20" name="SexDescription" tableColumnId="20"/>
      <queryTableField id="21" name="AidTypeId" tableColumnId="21"/>
      <queryTableField id="22" name="AidDataset" tableColumnId="22"/>
      <queryTableField id="23" name="TypeCode" tableColumnId="23"/>
      <queryTableField id="24" name="AidTypeName" tableColumnId="24"/>
      <queryTableField id="25" name="PctTime" tableColumnId="25"/>
      <queryTableField id="26" name="CohortYear" tableColumnId="26"/>
      <queryTableField id="27" name="AidTypeRow" tableColumnId="27"/>
      <queryTableField id="28" name="CohortAdjusted" tableColumnId="28"/>
      <queryTableField id="29" name="TotalAwards" tableColumnId="29"/>
      <queryTableField id="30" name="GraduationRate" tableColumnId="3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D3D2F1-C58C-412E-B33A-3AE26C4E5A9C}" name="Query1" displayName="Query1" ref="A1:AD417" tableType="queryTable" totalsRowShown="0">
  <autoFilter ref="A1:AD417" xr:uid="{A15F5190-448C-4553-943A-B23A4200DF4B}">
    <filterColumn colId="6">
      <filters>
        <filter val="Public, 2-year"/>
      </filters>
    </filterColumn>
  </autoFilter>
  <tableColumns count="30">
    <tableColumn id="1" xr3:uid="{D6108F23-E55D-4C67-876D-4BD6354188AD}" uniqueName="1" name="YearNormed" queryTableFieldId="1"/>
    <tableColumn id="2" xr3:uid="{4A4B735D-DD48-4C40-82B2-03D76DB873AC}" uniqueName="2" name="Stabbr" queryTableFieldId="2" dataDxfId="22"/>
    <tableColumn id="3" xr3:uid="{DEE97735-6326-459E-B039-2FD4DEA5154A}" uniqueName="3" name="StateName" queryTableFieldId="3" dataDxfId="21"/>
    <tableColumn id="4" xr3:uid="{FFA2FB48-3DB7-4B58-8433-7BA8B7A6081A}" uniqueName="4" name="Region" queryTableFieldId="4" dataDxfId="20"/>
    <tableColumn id="5" xr3:uid="{6E9D0BB6-50C3-4C7A-A77F-C98891DD0A05}" uniqueName="5" name="UnitId" queryTableFieldId="5"/>
    <tableColumn id="6" xr3:uid="{31255179-ED65-45E2-8EC0-2BA5CB2E46B7}" uniqueName="6" name="Sector_Update" queryTableFieldId="6"/>
    <tableColumn id="7" xr3:uid="{CDAF9333-00F5-4C58-B359-551E633C0A90}" uniqueName="7" name="SectorDescription" queryTableFieldId="7" dataDxfId="19"/>
    <tableColumn id="8" xr3:uid="{A176AF1E-4103-4BAB-9BD9-72DA9BC8D8B7}" uniqueName="8" name="DegGrant" queryTableFieldId="8"/>
    <tableColumn id="9" xr3:uid="{37705D8D-4AC4-4A63-B09C-5B525954F59A}" uniqueName="9" name="Pset4flg" queryTableFieldId="9"/>
    <tableColumn id="10" xr3:uid="{874E1654-74F5-4F7C-BA60-9CE88BD55ADC}" uniqueName="10" name="CohortType" queryTableFieldId="10"/>
    <tableColumn id="11" xr3:uid="{3D32B428-8E64-4C15-973A-473743455479}" uniqueName="11" name="CohortTypeName" queryTableFieldId="11" dataDxfId="18"/>
    <tableColumn id="12" xr3:uid="{76BE7596-A7EF-48ED-9877-952853380854}" uniqueName="12" name="CohortCategory" queryTableFieldId="12"/>
    <tableColumn id="13" xr3:uid="{166BAD38-80ED-490D-81E1-3C59DF02D1A3}" uniqueName="13" name="CohortCategoryName" queryTableFieldId="13" dataDxfId="17"/>
    <tableColumn id="14" xr3:uid="{658E599A-FA14-4F4E-835F-6E004B28D965}" uniqueName="14" name="Dataset" queryTableFieldId="14" dataDxfId="16"/>
    <tableColumn id="15" xr3:uid="{FE804B7C-487C-4662-ABD3-4EEB42751212}" uniqueName="15" name="YearsElapsed" queryTableFieldId="15"/>
    <tableColumn id="16" xr3:uid="{A0F00112-F8A8-4ADE-8825-5017360799DF}" uniqueName="16" name="RaceEthnicity" queryTableFieldId="16"/>
    <tableColumn id="17" xr3:uid="{02ADD4B2-5474-4AC4-86EA-8465040BF4A7}" uniqueName="17" name="RaceEthnicityDescription" queryTableFieldId="17" dataDxfId="15"/>
    <tableColumn id="18" xr3:uid="{624A4628-7ADA-4C48-847D-09E853A34A6E}" uniqueName="18" name="RaceEthnicityAsianCombined" queryTableFieldId="18" dataDxfId="14"/>
    <tableColumn id="19" xr3:uid="{79FF5BF2-D0FB-46D4-8F52-D697C0039C52}" uniqueName="19" name="Sex" queryTableFieldId="19"/>
    <tableColumn id="20" xr3:uid="{6194CCEC-E802-4363-BC84-651B6273EDA4}" uniqueName="20" name="SexDescription" queryTableFieldId="20" dataDxfId="13"/>
    <tableColumn id="21" xr3:uid="{FECBB30A-BB15-409D-ACC2-B92360E4C336}" uniqueName="21" name="AidTypeId" queryTableFieldId="21"/>
    <tableColumn id="22" xr3:uid="{E31066BE-38BC-4DD2-AE08-34762C21E6CC}" uniqueName="22" name="AidDataset" queryTableFieldId="22" dataDxfId="12"/>
    <tableColumn id="23" xr3:uid="{A3311F0E-5DED-430A-8E9A-D476D480079B}" uniqueName="23" name="TypeCode" queryTableFieldId="23"/>
    <tableColumn id="24" xr3:uid="{B8FCF8D0-5F66-4EC9-87DA-297D07D201B7}" uniqueName="24" name="AidTypeName" queryTableFieldId="24" dataDxfId="11"/>
    <tableColumn id="25" xr3:uid="{6277C00F-0B80-4936-A6ED-A940DC2D3FD1}" uniqueName="25" name="PctTime" queryTableFieldId="25" dataDxfId="10"/>
    <tableColumn id="26" xr3:uid="{8C33B816-3361-46D7-89A9-807A511BFFF0}" uniqueName="26" name="CohortYear" queryTableFieldId="26"/>
    <tableColumn id="27" xr3:uid="{CD793F8B-ED06-4AF2-83A8-3FABE23BEC52}" uniqueName="27" name="AidTypeRow" queryTableFieldId="27"/>
    <tableColumn id="28" xr3:uid="{087EA609-2DAB-43F8-B8E8-CEFC6160ECC6}" uniqueName="28" name="CohortAdjusted" queryTableFieldId="28"/>
    <tableColumn id="29" xr3:uid="{37B6EF0C-BC26-49B6-8B48-0CF4D9EB8AB1}" uniqueName="29" name="TotalAwards" queryTableFieldId="29"/>
    <tableColumn id="30" xr3:uid="{3764BCF9-A674-4EC9-8AAD-A510B09CB0CE}" uniqueName="30" name="GraduationRate" queryTableFieldId="3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870C2-981E-40D2-B89F-B5411F8F735E}">
  <sheetPr>
    <pageSetUpPr fitToPage="1"/>
  </sheetPr>
  <dimension ref="A1:K47"/>
  <sheetViews>
    <sheetView tabSelected="1" zoomScale="85" zoomScaleNormal="85" workbookViewId="0">
      <selection activeCell="A6" sqref="A6:K6"/>
    </sheetView>
  </sheetViews>
  <sheetFormatPr defaultRowHeight="13.2" x14ac:dyDescent="0.25"/>
  <cols>
    <col min="1" max="1" width="25" customWidth="1"/>
    <col min="2" max="2" width="12.6640625" customWidth="1"/>
    <col min="3" max="3" width="2.6640625" style="32" customWidth="1"/>
    <col min="4" max="4" width="12.6640625" customWidth="1"/>
    <col min="5" max="5" width="2.6640625" style="32" customWidth="1"/>
    <col min="6" max="6" width="10.6640625" customWidth="1"/>
    <col min="7" max="7" width="2.6640625" style="32" customWidth="1"/>
    <col min="8" max="8" width="10.6640625" customWidth="1"/>
    <col min="9" max="9" width="2.6640625" style="32" customWidth="1"/>
    <col min="10" max="10" width="10.6640625" customWidth="1"/>
    <col min="11" max="11" width="2.6640625" style="32" customWidth="1"/>
  </cols>
  <sheetData>
    <row r="1" spans="1:11" ht="17.399999999999999" x14ac:dyDescent="0.3">
      <c r="A1" s="16" t="s">
        <v>143</v>
      </c>
    </row>
    <row r="2" spans="1:11" ht="20.399999999999999" x14ac:dyDescent="0.35">
      <c r="A2" s="17" t="s">
        <v>144</v>
      </c>
    </row>
    <row r="3" spans="1:11" ht="17.399999999999999" x14ac:dyDescent="0.3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17.399999999999999" x14ac:dyDescent="0.3">
      <c r="A4" s="54" t="s">
        <v>145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10.5" customHeight="1" x14ac:dyDescent="0.3">
      <c r="A5" s="18"/>
      <c r="B5" s="18"/>
      <c r="C5" s="33"/>
      <c r="D5" s="18"/>
      <c r="E5" s="33"/>
      <c r="F5" s="18"/>
      <c r="G5" s="33"/>
      <c r="H5" s="18"/>
      <c r="I5" s="33"/>
      <c r="J5" s="18"/>
      <c r="K5" s="33"/>
    </row>
    <row r="6" spans="1:11" ht="45" customHeight="1" x14ac:dyDescent="0.25">
      <c r="A6" s="53" t="s">
        <v>201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8" spans="1:11" s="21" customFormat="1" ht="32.1" customHeight="1" x14ac:dyDescent="0.25">
      <c r="B8" s="47" t="s">
        <v>146</v>
      </c>
      <c r="C8" s="48"/>
      <c r="D8" s="47" t="s">
        <v>147</v>
      </c>
      <c r="E8" s="49"/>
      <c r="F8" s="49"/>
      <c r="G8" s="48"/>
      <c r="H8" s="50" t="s">
        <v>129</v>
      </c>
      <c r="I8" s="51"/>
      <c r="J8" s="51"/>
      <c r="K8" s="52"/>
    </row>
    <row r="9" spans="1:11" s="21" customFormat="1" ht="50.25" customHeight="1" thickBot="1" x14ac:dyDescent="0.3">
      <c r="A9" s="20" t="s">
        <v>1</v>
      </c>
      <c r="B9" s="45" t="s">
        <v>148</v>
      </c>
      <c r="C9" s="46"/>
      <c r="D9" s="45" t="s">
        <v>127</v>
      </c>
      <c r="E9" s="46"/>
      <c r="F9" s="45" t="s">
        <v>149</v>
      </c>
      <c r="G9" s="46"/>
      <c r="H9" s="45" t="s">
        <v>127</v>
      </c>
      <c r="I9" s="46"/>
      <c r="J9" s="45" t="s">
        <v>149</v>
      </c>
      <c r="K9" s="46"/>
    </row>
    <row r="10" spans="1:11" ht="12" customHeight="1" thickTop="1" x14ac:dyDescent="0.25">
      <c r="A10" s="2"/>
      <c r="B10" s="19"/>
      <c r="C10" s="34"/>
      <c r="D10" s="19"/>
      <c r="E10" s="34"/>
      <c r="F10" s="19"/>
      <c r="G10" s="37"/>
      <c r="H10" s="19"/>
      <c r="I10" s="37"/>
      <c r="J10" s="4"/>
      <c r="K10" s="37"/>
    </row>
    <row r="11" spans="1:11" ht="17.100000000000001" customHeight="1" x14ac:dyDescent="0.25">
      <c r="A11" s="2" t="s">
        <v>2</v>
      </c>
      <c r="B11" s="22" t="str">
        <f>IFERROR(Data!E5/Data!B5,"--")</f>
        <v>--</v>
      </c>
      <c r="C11" s="35" t="str">
        <f>IF(Data!B5&lt;50,"*","")</f>
        <v>*</v>
      </c>
      <c r="D11" s="22">
        <f>IFERROR(Data!K5/Data!H5,"--")</f>
        <v>0.36444141689373299</v>
      </c>
      <c r="E11" s="35" t="str">
        <f>IF(Data!H5&lt;50,"*","")</f>
        <v/>
      </c>
      <c r="F11" s="23">
        <f>IFERROR(Data!Q5/Data!N5,"--")</f>
        <v>0.23692307692307693</v>
      </c>
      <c r="G11" s="38" t="str">
        <f>IF(Data!N5&lt;50,"*","")</f>
        <v/>
      </c>
      <c r="H11" s="23">
        <f>IFERROR(Data!X5/Data!U5,"--")</f>
        <v>0.39473684210526316</v>
      </c>
      <c r="I11" s="38" t="str">
        <f>IF(Data!U5&lt;50,"*","")</f>
        <v>*</v>
      </c>
      <c r="J11" s="39">
        <f>IFERROR(Data!AD5/Data!AA5,"--")</f>
        <v>0</v>
      </c>
      <c r="K11" s="38" t="str">
        <f>IF(Data!AA5&lt;50,"*","")</f>
        <v>*</v>
      </c>
    </row>
    <row r="12" spans="1:11" ht="17.100000000000001" customHeight="1" x14ac:dyDescent="0.25">
      <c r="A12" s="2" t="s">
        <v>3</v>
      </c>
      <c r="B12" s="22">
        <f>IFERROR(Data!E6/Data!B6,"--")</f>
        <v>0.19031420642735655</v>
      </c>
      <c r="C12" s="35" t="str">
        <f>IF(Data!B6&lt;50,"*","")</f>
        <v/>
      </c>
      <c r="D12" s="22">
        <f>IFERROR(Data!K6/Data!H6,"--")</f>
        <v>0.65426412056705874</v>
      </c>
      <c r="E12" s="35" t="str">
        <f>IF(Data!H6&lt;50,"*","")</f>
        <v/>
      </c>
      <c r="F12" s="23">
        <f>IFERROR(Data!Q6/Data!N6,"--")</f>
        <v>0.17948717948717949</v>
      </c>
      <c r="G12" s="38" t="str">
        <f>IF(Data!N6&lt;50,"*","")</f>
        <v/>
      </c>
      <c r="H12" s="23">
        <f>IFERROR(Data!X6/Data!U6,"--")</f>
        <v>0.65517241379310343</v>
      </c>
      <c r="I12" s="38" t="str">
        <f>IF(Data!U6&lt;50,"*","")</f>
        <v/>
      </c>
      <c r="J12" s="39">
        <f>IFERROR(Data!AD6/Data!AA6,"--")</f>
        <v>0</v>
      </c>
      <c r="K12" s="38" t="str">
        <f>IF(Data!AA6&lt;50,"*","")</f>
        <v>*</v>
      </c>
    </row>
    <row r="13" spans="1:11" ht="17.100000000000001" customHeight="1" x14ac:dyDescent="0.25">
      <c r="A13" s="2" t="s">
        <v>4</v>
      </c>
      <c r="B13" s="22">
        <f>IFERROR(Data!E7/Data!B7,"--")</f>
        <v>0.34680693463850054</v>
      </c>
      <c r="C13" s="35" t="str">
        <f>IF(Data!B7&lt;50,"*","")</f>
        <v/>
      </c>
      <c r="D13" s="22">
        <f>IFERROR(Data!K7/Data!H7,"--")</f>
        <v>0.72484168026326701</v>
      </c>
      <c r="E13" s="35" t="str">
        <f>IF(Data!H7&lt;50,"*","")</f>
        <v/>
      </c>
      <c r="F13" s="23">
        <f>IFERROR(Data!Q7/Data!N7,"--")</f>
        <v>1</v>
      </c>
      <c r="G13" s="38" t="str">
        <f>IF(Data!N7&lt;50,"*","")</f>
        <v>*</v>
      </c>
      <c r="H13" s="23">
        <f>IFERROR(Data!X7/Data!U7,"--")</f>
        <v>0.76917917955214432</v>
      </c>
      <c r="I13" s="38" t="str">
        <f>IF(Data!U7&lt;50,"*","")</f>
        <v/>
      </c>
      <c r="J13" s="39">
        <f>IFERROR(Data!AD7/Data!AA7,"--")</f>
        <v>0.5672268907563025</v>
      </c>
      <c r="K13" s="38" t="str">
        <f>IF(Data!AA7&lt;50,"*","")</f>
        <v/>
      </c>
    </row>
    <row r="14" spans="1:11" ht="17.100000000000001" customHeight="1" x14ac:dyDescent="0.25">
      <c r="A14" s="2" t="s">
        <v>5</v>
      </c>
      <c r="B14" s="22">
        <f>IFERROR(Data!E8/Data!B8,"--")</f>
        <v>0.3525014376078206</v>
      </c>
      <c r="C14" s="35" t="str">
        <f>IF(Data!B8&lt;50,"*","")</f>
        <v/>
      </c>
      <c r="D14" s="22">
        <f>IFERROR(Data!K8/Data!H8,"--")</f>
        <v>0.57697953544598912</v>
      </c>
      <c r="E14" s="35" t="str">
        <f>IF(Data!H8&lt;50,"*","")</f>
        <v/>
      </c>
      <c r="F14" s="23">
        <f>IFERROR(Data!Q8/Data!N8,"--")</f>
        <v>0.2446043165467626</v>
      </c>
      <c r="G14" s="38" t="str">
        <f>IF(Data!N8&lt;50,"*","")</f>
        <v/>
      </c>
      <c r="H14" s="23">
        <f>IFERROR(Data!X8/Data!U8,"--")</f>
        <v>0.74425997880607564</v>
      </c>
      <c r="I14" s="38" t="str">
        <f>IF(Data!U8&lt;50,"*","")</f>
        <v/>
      </c>
      <c r="J14" s="39">
        <f>IFERROR(Data!AD8/Data!AA8,"--")</f>
        <v>0.42857142857142855</v>
      </c>
      <c r="K14" s="38" t="str">
        <f>IF(Data!AA8&lt;50,"*","")</f>
        <v>*</v>
      </c>
    </row>
    <row r="15" spans="1:11" ht="17.100000000000001" customHeight="1" x14ac:dyDescent="0.25">
      <c r="A15" s="2" t="s">
        <v>18</v>
      </c>
      <c r="B15" s="22" t="str">
        <f>IFERROR(Data!E9/Data!B9,"--")</f>
        <v>--</v>
      </c>
      <c r="C15" s="35" t="str">
        <f>IF(Data!B9&lt;50,"*","")</f>
        <v>*</v>
      </c>
      <c r="D15" s="22">
        <f>IFERROR(Data!K9/Data!H9,"--")</f>
        <v>0.37731481481481483</v>
      </c>
      <c r="E15" s="35" t="str">
        <f>IF(Data!H9&lt;50,"*","")</f>
        <v/>
      </c>
      <c r="F15" s="23" t="str">
        <f>IFERROR(Data!Q9/Data!N9,"--")</f>
        <v>--</v>
      </c>
      <c r="G15" s="38" t="str">
        <f>IF(Data!N9&lt;50,"*","")</f>
        <v>*</v>
      </c>
      <c r="H15" s="23">
        <f>IFERROR(Data!X9/Data!U9,"--")</f>
        <v>1</v>
      </c>
      <c r="I15" s="38" t="str">
        <f>IF(Data!U9&lt;50,"*","")</f>
        <v>*</v>
      </c>
      <c r="J15" s="39">
        <f>IFERROR(Data!AD9/Data!AA9,"--")</f>
        <v>0.125</v>
      </c>
      <c r="K15" s="38" t="str">
        <f>IF(Data!AA9&lt;50,"*","")</f>
        <v>*</v>
      </c>
    </row>
    <row r="16" spans="1:11" ht="17.100000000000001" customHeight="1" x14ac:dyDescent="0.25">
      <c r="A16" s="2" t="s">
        <v>6</v>
      </c>
      <c r="B16" s="22">
        <f>IFERROR(Data!E10/Data!B10,"--")</f>
        <v>0.27300613496932513</v>
      </c>
      <c r="C16" s="35" t="str">
        <f>IF(Data!B10&lt;50,"*","")</f>
        <v/>
      </c>
      <c r="D16" s="22">
        <f>IFERROR(Data!K10/Data!H10,"--")</f>
        <v>0.56441476826394343</v>
      </c>
      <c r="E16" s="35" t="str">
        <f>IF(Data!H10&lt;50,"*","")</f>
        <v/>
      </c>
      <c r="F16" s="23" t="str">
        <f>IFERROR(Data!Q10/Data!N10,"--")</f>
        <v>--</v>
      </c>
      <c r="G16" s="38" t="str">
        <f>IF(Data!N10&lt;50,"*","")</f>
        <v>*</v>
      </c>
      <c r="H16" s="23">
        <f>IFERROR(Data!X10/Data!U10,"--")</f>
        <v>0.57874015748031493</v>
      </c>
      <c r="I16" s="38" t="str">
        <f>IF(Data!U10&lt;50,"*","")</f>
        <v/>
      </c>
      <c r="J16" s="39">
        <f>IFERROR(Data!AD10/Data!AA10,"--")</f>
        <v>0.33333333333333331</v>
      </c>
      <c r="K16" s="38" t="str">
        <f>IF(Data!AA10&lt;50,"*","")</f>
        <v>*</v>
      </c>
    </row>
    <row r="17" spans="1:11" ht="17.100000000000001" customHeight="1" x14ac:dyDescent="0.25">
      <c r="A17" s="2" t="s">
        <v>7</v>
      </c>
      <c r="B17" s="22">
        <f>IFERROR(Data!E11/Data!B11,"--")</f>
        <v>0.28657534246575345</v>
      </c>
      <c r="C17" s="35" t="str">
        <f>IF(Data!B11&lt;50,"*","")</f>
        <v/>
      </c>
      <c r="D17" s="22">
        <f>IFERROR(Data!K11/Data!H11,"--")</f>
        <v>0.53654220491948323</v>
      </c>
      <c r="E17" s="35" t="str">
        <f>IF(Data!H11&lt;50,"*","")</f>
        <v/>
      </c>
      <c r="F17" s="23">
        <f>IFERROR(Data!Q11/Data!N11,"--")</f>
        <v>0.41547277936962751</v>
      </c>
      <c r="G17" s="38" t="str">
        <f>IF(Data!N11&lt;50,"*","")</f>
        <v/>
      </c>
      <c r="H17" s="23">
        <f>IFERROR(Data!X11/Data!U11,"--")</f>
        <v>0.54174195880014453</v>
      </c>
      <c r="I17" s="38" t="str">
        <f>IF(Data!U11&lt;50,"*","")</f>
        <v/>
      </c>
      <c r="J17" s="39">
        <f>IFERROR(Data!AD11/Data!AA11,"--")</f>
        <v>0.55877862595419847</v>
      </c>
      <c r="K17" s="38" t="str">
        <f>IF(Data!AA11&lt;50,"*","")</f>
        <v/>
      </c>
    </row>
    <row r="18" spans="1:11" ht="17.100000000000001" customHeight="1" x14ac:dyDescent="0.25">
      <c r="A18" s="2" t="s">
        <v>8</v>
      </c>
      <c r="B18" s="22">
        <f>IFERROR(Data!E12/Data!B12,"--")</f>
        <v>0.314453125</v>
      </c>
      <c r="C18" s="35" t="str">
        <f>IF(Data!B12&lt;50,"*","")</f>
        <v/>
      </c>
      <c r="D18" s="22">
        <f>IFERROR(Data!K12/Data!H12,"--")</f>
        <v>0.52460984393757504</v>
      </c>
      <c r="E18" s="35" t="str">
        <f>IF(Data!H12&lt;50,"*","")</f>
        <v/>
      </c>
      <c r="F18" s="23">
        <f>IFERROR(Data!Q12/Data!N12,"--")</f>
        <v>0.33579725448785641</v>
      </c>
      <c r="G18" s="38" t="str">
        <f>IF(Data!N12&lt;50,"*","")</f>
        <v/>
      </c>
      <c r="H18" s="23">
        <f>IFERROR(Data!X12/Data!U12,"--")</f>
        <v>0.57781201848998465</v>
      </c>
      <c r="I18" s="38" t="str">
        <f>IF(Data!U12&lt;50,"*","")</f>
        <v/>
      </c>
      <c r="J18" s="39">
        <f>IFERROR(Data!AD12/Data!AA12,"--")</f>
        <v>1.0638297872340425E-2</v>
      </c>
      <c r="K18" s="38" t="str">
        <f>IF(Data!AA12&lt;50,"*","")</f>
        <v/>
      </c>
    </row>
    <row r="19" spans="1:11" ht="17.100000000000001" customHeight="1" x14ac:dyDescent="0.25">
      <c r="A19" s="2" t="s">
        <v>9</v>
      </c>
      <c r="B19" s="22">
        <f>IFERROR(Data!E13/Data!B13,"--")</f>
        <v>0.22608165752589884</v>
      </c>
      <c r="C19" s="35" t="str">
        <f>IF(Data!B13&lt;50,"*","")</f>
        <v/>
      </c>
      <c r="D19" s="22">
        <f>IFERROR(Data!K13/Data!H13,"--")</f>
        <v>0.53393305992856199</v>
      </c>
      <c r="E19" s="35" t="str">
        <f>IF(Data!H13&lt;50,"*","")</f>
        <v/>
      </c>
      <c r="F19" s="23">
        <f>IFERROR(Data!Q13/Data!N13,"--")</f>
        <v>0</v>
      </c>
      <c r="G19" s="38" t="str">
        <f>IF(Data!N13&lt;50,"*","")</f>
        <v>*</v>
      </c>
      <c r="H19" s="23" t="str">
        <f>IFERROR(Data!X13/Data!U13,"--")</f>
        <v>--</v>
      </c>
      <c r="I19" s="38" t="str">
        <f>IF(Data!U13&lt;50,"*","")</f>
        <v>*</v>
      </c>
      <c r="J19" s="39" t="str">
        <f>IFERROR(Data!AD13/Data!AA13,"--")</f>
        <v>--</v>
      </c>
      <c r="K19" s="38" t="str">
        <f>IF(Data!AA13&lt;50,"*","")</f>
        <v>*</v>
      </c>
    </row>
    <row r="20" spans="1:11" ht="17.100000000000001" customHeight="1" x14ac:dyDescent="0.25">
      <c r="A20" s="2" t="s">
        <v>10</v>
      </c>
      <c r="B20" s="22">
        <f>IFERROR(Data!E14/Data!B14,"--")</f>
        <v>0.2618634715434337</v>
      </c>
      <c r="C20" s="35" t="str">
        <f>IF(Data!B14&lt;50,"*","")</f>
        <v/>
      </c>
      <c r="D20" s="22">
        <f>IFERROR(Data!K14/Data!H14,"--")</f>
        <v>0.48679867986798681</v>
      </c>
      <c r="E20" s="35" t="str">
        <f>IF(Data!H14&lt;50,"*","")</f>
        <v/>
      </c>
      <c r="F20" s="23">
        <f>IFERROR(Data!Q14/Data!N14,"--")</f>
        <v>0.2119047619047619</v>
      </c>
      <c r="G20" s="38" t="str">
        <f>IF(Data!N14&lt;50,"*","")</f>
        <v/>
      </c>
      <c r="H20" s="23">
        <f>IFERROR(Data!X14/Data!U14,"--")</f>
        <v>0.453416149068323</v>
      </c>
      <c r="I20" s="38" t="str">
        <f>IF(Data!U14&lt;50,"*","")</f>
        <v/>
      </c>
      <c r="J20" s="39" t="str">
        <f>IFERROR(Data!AD14/Data!AA14,"--")</f>
        <v>--</v>
      </c>
      <c r="K20" s="38" t="str">
        <f>IF(Data!AA14&lt;50,"*","")</f>
        <v>*</v>
      </c>
    </row>
    <row r="21" spans="1:11" ht="17.100000000000001" customHeight="1" x14ac:dyDescent="0.25">
      <c r="A21" s="2" t="s">
        <v>11</v>
      </c>
      <c r="B21" s="22">
        <f>IFERROR(Data!E15/Data!B15,"--")</f>
        <v>0.39514866979655711</v>
      </c>
      <c r="C21" s="35" t="str">
        <f>IF(Data!B15&lt;50,"*","")</f>
        <v/>
      </c>
      <c r="D21" s="22">
        <f>IFERROR(Data!K15/Data!H15,"--")</f>
        <v>0.60391006842619743</v>
      </c>
      <c r="E21" s="35" t="str">
        <f>IF(Data!H15&lt;50,"*","")</f>
        <v/>
      </c>
      <c r="F21" s="23">
        <f>IFERROR(Data!Q15/Data!N15,"--")</f>
        <v>0.16176470588235295</v>
      </c>
      <c r="G21" s="38" t="str">
        <f>IF(Data!N15&lt;50,"*","")</f>
        <v/>
      </c>
      <c r="H21" s="23">
        <f>IFERROR(Data!X15/Data!U15,"--")</f>
        <v>0.56545961002785516</v>
      </c>
      <c r="I21" s="38" t="str">
        <f>IF(Data!U15&lt;50,"*","")</f>
        <v/>
      </c>
      <c r="J21" s="39">
        <f>IFERROR(Data!AD15/Data!AA15,"--")</f>
        <v>0.24710424710424711</v>
      </c>
      <c r="K21" s="38" t="str">
        <f>IF(Data!AA15&lt;50,"*","")</f>
        <v/>
      </c>
    </row>
    <row r="22" spans="1:11" ht="17.100000000000001" customHeight="1" x14ac:dyDescent="0.25">
      <c r="A22" s="2" t="s">
        <v>19</v>
      </c>
      <c r="B22" s="22">
        <f>IFERROR(Data!E16/Data!B16,"--")</f>
        <v>0.36915887850467288</v>
      </c>
      <c r="C22" s="35" t="str">
        <f>IF(Data!B16&lt;50,"*","")</f>
        <v/>
      </c>
      <c r="D22" s="22" t="str">
        <f>IFERROR(Data!K16/Data!H16,"--")</f>
        <v>--</v>
      </c>
      <c r="E22" s="35" t="str">
        <f>IF(Data!H16&lt;50,"*","")</f>
        <v>*</v>
      </c>
      <c r="F22" s="23" t="str">
        <f>IFERROR(Data!Q16/Data!N16,"--")</f>
        <v>--</v>
      </c>
      <c r="G22" s="38" t="str">
        <f>IF(Data!N16&lt;50,"*","")</f>
        <v>*</v>
      </c>
      <c r="H22" s="23" t="str">
        <f>IFERROR(Data!X16/Data!U16,"--")</f>
        <v>--</v>
      </c>
      <c r="I22" s="38" t="str">
        <f>IF(Data!U16&lt;50,"*","")</f>
        <v>*</v>
      </c>
      <c r="J22" s="39" t="str">
        <f>IFERROR(Data!AD16/Data!AA16,"--")</f>
        <v>--</v>
      </c>
      <c r="K22" s="38" t="str">
        <f>IF(Data!AA16&lt;50,"*","")</f>
        <v>*</v>
      </c>
    </row>
    <row r="23" spans="1:11" ht="17.100000000000001" customHeight="1" x14ac:dyDescent="0.25">
      <c r="A23" s="2" t="s">
        <v>12</v>
      </c>
      <c r="B23" s="22">
        <f>IFERROR(Data!E17/Data!B17,"--")</f>
        <v>0.20939334637964774</v>
      </c>
      <c r="C23" s="35" t="str">
        <f>IF(Data!B17&lt;50,"*","")</f>
        <v/>
      </c>
      <c r="D23" s="22">
        <f>IFERROR(Data!K17/Data!H17,"--")</f>
        <v>0.64361465110061489</v>
      </c>
      <c r="E23" s="35" t="str">
        <f>IF(Data!H17&lt;50,"*","")</f>
        <v/>
      </c>
      <c r="F23" s="23" t="str">
        <f>IFERROR(Data!Q17/Data!N17,"--")</f>
        <v>--</v>
      </c>
      <c r="G23" s="38" t="str">
        <f>IF(Data!N17&lt;50,"*","")</f>
        <v>*</v>
      </c>
      <c r="H23" s="23">
        <f>IFERROR(Data!X17/Data!U17,"--")</f>
        <v>0.70733966195878673</v>
      </c>
      <c r="I23" s="38" t="str">
        <f>IF(Data!U17&lt;50,"*","")</f>
        <v/>
      </c>
      <c r="J23" s="39">
        <f>IFERROR(Data!AD17/Data!AA17,"--")</f>
        <v>0.25</v>
      </c>
      <c r="K23" s="38" t="str">
        <f>IF(Data!AA17&lt;50,"*","")</f>
        <v>*</v>
      </c>
    </row>
    <row r="24" spans="1:11" ht="17.100000000000001" customHeight="1" x14ac:dyDescent="0.25">
      <c r="A24" s="2" t="s">
        <v>13</v>
      </c>
      <c r="B24" s="22">
        <f>IFERROR(Data!E18/Data!B18,"--")</f>
        <v>0.64981273408239704</v>
      </c>
      <c r="C24" s="35" t="str">
        <f>IF(Data!B18&lt;50,"*","")</f>
        <v/>
      </c>
      <c r="D24" s="22">
        <f>IFERROR(Data!K18/Data!H18,"--")</f>
        <v>0.56135285625902243</v>
      </c>
      <c r="E24" s="35" t="str">
        <f>IF(Data!H18&lt;50,"*","")</f>
        <v/>
      </c>
      <c r="F24" s="23">
        <f>IFERROR(Data!Q18/Data!N18,"--")</f>
        <v>0.26351351351351349</v>
      </c>
      <c r="G24" s="38" t="str">
        <f>IF(Data!N18&lt;50,"*","")</f>
        <v/>
      </c>
      <c r="H24" s="23">
        <f>IFERROR(Data!X18/Data!U18,"--")</f>
        <v>0.64984552008238927</v>
      </c>
      <c r="I24" s="38" t="str">
        <f>IF(Data!U18&lt;50,"*","")</f>
        <v/>
      </c>
      <c r="J24" s="39">
        <f>IFERROR(Data!AD18/Data!AA18,"--")</f>
        <v>0.5</v>
      </c>
      <c r="K24" s="38" t="str">
        <f>IF(Data!AA18&lt;50,"*","")</f>
        <v>*</v>
      </c>
    </row>
    <row r="25" spans="1:11" ht="17.100000000000001" customHeight="1" x14ac:dyDescent="0.25">
      <c r="A25" s="2" t="s">
        <v>14</v>
      </c>
      <c r="B25" s="22">
        <f>IFERROR(Data!E19/Data!B19,"--")</f>
        <v>0.33550135501355016</v>
      </c>
      <c r="C25" s="35" t="str">
        <f>IF(Data!B19&lt;50,"*","")</f>
        <v/>
      </c>
      <c r="D25" s="22">
        <f>IFERROR(Data!K19/Data!H19,"--")</f>
        <v>0.54826353421859042</v>
      </c>
      <c r="E25" s="35" t="str">
        <f>IF(Data!H19&lt;50,"*","")</f>
        <v/>
      </c>
      <c r="F25" s="23">
        <f>IFERROR(Data!Q19/Data!N19,"--")</f>
        <v>0.30961887477313976</v>
      </c>
      <c r="G25" s="38" t="str">
        <f>IF(Data!N19&lt;50,"*","")</f>
        <v/>
      </c>
      <c r="H25" s="23">
        <f>IFERROR(Data!X19/Data!U19,"--")</f>
        <v>0.77320926206448826</v>
      </c>
      <c r="I25" s="38" t="str">
        <f>IF(Data!U19&lt;50,"*","")</f>
        <v/>
      </c>
      <c r="J25" s="39">
        <f>IFERROR(Data!AD19/Data!AA19,"--")</f>
        <v>0.21352313167259787</v>
      </c>
      <c r="K25" s="38" t="str">
        <f>IF(Data!AA19&lt;50,"*","")</f>
        <v/>
      </c>
    </row>
    <row r="26" spans="1:11" ht="17.100000000000001" customHeight="1" x14ac:dyDescent="0.25">
      <c r="A26" s="2" t="s">
        <v>15</v>
      </c>
      <c r="B26" s="22">
        <f>IFERROR(Data!E20/Data!B20,"--")</f>
        <v>0.37372525494901021</v>
      </c>
      <c r="C26" s="35" t="str">
        <f>IF(Data!B20&lt;50,"*","")</f>
        <v/>
      </c>
      <c r="D26" s="22">
        <f>IFERROR(Data!K20/Data!H20,"--")</f>
        <v>0.67623841059602652</v>
      </c>
      <c r="E26" s="35" t="str">
        <f>IF(Data!H20&lt;50,"*","")</f>
        <v/>
      </c>
      <c r="F26" s="23">
        <f>IFERROR(Data!Q20/Data!N20,"--")</f>
        <v>0.20408163265306123</v>
      </c>
      <c r="G26" s="38" t="str">
        <f>IF(Data!N20&lt;50,"*","")</f>
        <v>*</v>
      </c>
      <c r="H26" s="23">
        <f>IFERROR(Data!X20/Data!U20,"--")</f>
        <v>0.74553431526167346</v>
      </c>
      <c r="I26" s="38" t="str">
        <f>IF(Data!U20&lt;50,"*","")</f>
        <v/>
      </c>
      <c r="J26" s="39">
        <f>IFERROR(Data!AD20/Data!AA20,"--")</f>
        <v>0.44776119402985076</v>
      </c>
      <c r="K26" s="38" t="str">
        <f>IF(Data!AA20&lt;50,"*","")</f>
        <v/>
      </c>
    </row>
    <row r="27" spans="1:11" ht="17.100000000000001" customHeight="1" x14ac:dyDescent="0.25">
      <c r="A27" s="2" t="s">
        <v>16</v>
      </c>
      <c r="B27" s="22">
        <f>IFERROR(Data!E21/Data!B21,"--")</f>
        <v>0.37250384024577571</v>
      </c>
      <c r="C27" s="35" t="str">
        <f>IF(Data!B21&lt;50,"*","")</f>
        <v/>
      </c>
      <c r="D27" s="22">
        <f>IFERROR(Data!K21/Data!H21,"--")</f>
        <v>0.60875244937949058</v>
      </c>
      <c r="E27" s="35" t="str">
        <f>IF(Data!H21&lt;50,"*","")</f>
        <v/>
      </c>
      <c r="F27" s="23" t="str">
        <f>IFERROR(Data!Q21/Data!N21,"--")</f>
        <v>--</v>
      </c>
      <c r="G27" s="38" t="str">
        <f>IF(Data!N21&lt;50,"*","")</f>
        <v>*</v>
      </c>
      <c r="H27" s="23" t="str">
        <f>IFERROR(Data!X21/Data!U21,"--")</f>
        <v>--</v>
      </c>
      <c r="I27" s="38" t="str">
        <f>IF(Data!U21&lt;50,"*","")</f>
        <v>*</v>
      </c>
      <c r="J27" s="39" t="str">
        <f>IFERROR(Data!AD21/Data!AA21,"--")</f>
        <v>--</v>
      </c>
      <c r="K27" s="38" t="str">
        <f>IF(Data!AA21&lt;50,"*","")</f>
        <v>*</v>
      </c>
    </row>
    <row r="28" spans="1:11" ht="17.100000000000001" customHeight="1" x14ac:dyDescent="0.25">
      <c r="A28" s="2" t="s">
        <v>17</v>
      </c>
      <c r="B28" s="22">
        <f>IFERROR(Data!E22/Data!B22,"--")</f>
        <v>0.32201355225094624</v>
      </c>
      <c r="C28" s="35" t="str">
        <f>IF(Data!B22&lt;50,"*","")</f>
        <v/>
      </c>
      <c r="D28" s="22">
        <f>IFERROR(Data!K22/Data!H22,"--")</f>
        <v>0.65437221388883016</v>
      </c>
      <c r="E28" s="35" t="str">
        <f>IF(Data!H22&lt;50,"*","")</f>
        <v/>
      </c>
      <c r="F28" s="23">
        <f>IFERROR(Data!Q22/Data!N22,"--")</f>
        <v>0.28726049436887524</v>
      </c>
      <c r="G28" s="38" t="str">
        <f>IF(Data!N22&lt;50,"*","")</f>
        <v/>
      </c>
      <c r="H28" s="23">
        <f>IFERROR(Data!X22/Data!U22,"--")</f>
        <v>0.73399109336609336</v>
      </c>
      <c r="I28" s="38" t="str">
        <f>IF(Data!U22&lt;50,"*","")</f>
        <v/>
      </c>
      <c r="J28" s="39">
        <f>IFERROR(Data!AD22/Data!AA22,"--")</f>
        <v>0.42729188619599578</v>
      </c>
      <c r="K28" s="38" t="str">
        <f>IF(Data!AA22&lt;50,"*","")</f>
        <v/>
      </c>
    </row>
    <row r="29" spans="1:11" ht="17.100000000000001" customHeight="1" x14ac:dyDescent="0.25">
      <c r="A29" s="2" t="s">
        <v>20</v>
      </c>
      <c r="B29" s="22">
        <f>IFERROR(Data!E23/Data!B23,"--")</f>
        <v>0.30212485345838219</v>
      </c>
      <c r="C29" s="35" t="str">
        <f>IF(Data!B23&lt;50,"*","")</f>
        <v/>
      </c>
      <c r="D29" s="22">
        <f>IFERROR(Data!K23/Data!H23,"--")</f>
        <v>0.63617162012394046</v>
      </c>
      <c r="E29" s="35" t="str">
        <f>IF(Data!H23&lt;50,"*","")</f>
        <v/>
      </c>
      <c r="F29" s="23">
        <f>IFERROR(Data!Q23/Data!N23,"--")</f>
        <v>0.36159419115382746</v>
      </c>
      <c r="G29" s="38" t="str">
        <f>IF(Data!N23&lt;50,"*","")</f>
        <v/>
      </c>
      <c r="H29" s="23">
        <f>IFERROR(Data!X23/Data!U23,"--")</f>
        <v>0.68432612752464783</v>
      </c>
      <c r="I29" s="38" t="str">
        <f>IF(Data!U23&lt;50,"*","")</f>
        <v/>
      </c>
      <c r="J29" s="39">
        <f>IFERROR(Data!AD23/Data!AA23,"--")</f>
        <v>0.43920605858854861</v>
      </c>
      <c r="K29" s="38" t="str">
        <f>IF(Data!AA23&lt;50,"*","")</f>
        <v/>
      </c>
    </row>
    <row r="30" spans="1:11" x14ac:dyDescent="0.25">
      <c r="B30" s="1"/>
      <c r="C30" s="36"/>
      <c r="D30" s="1"/>
      <c r="E30" s="36"/>
      <c r="G30" s="36"/>
      <c r="I30" s="36"/>
      <c r="K30" s="36"/>
    </row>
    <row r="45" spans="1:1" ht="67.5" customHeight="1" x14ac:dyDescent="0.25"/>
    <row r="47" spans="1:1" x14ac:dyDescent="0.25">
      <c r="A47" s="42" t="s">
        <v>153</v>
      </c>
    </row>
  </sheetData>
  <mergeCells count="11">
    <mergeCell ref="B8:C8"/>
    <mergeCell ref="D8:G8"/>
    <mergeCell ref="H8:K8"/>
    <mergeCell ref="A6:K6"/>
    <mergeCell ref="A3:K3"/>
    <mergeCell ref="A4:K4"/>
    <mergeCell ref="B9:C9"/>
    <mergeCell ref="D9:E9"/>
    <mergeCell ref="F9:G9"/>
    <mergeCell ref="H9:I9"/>
    <mergeCell ref="J9:K9"/>
  </mergeCells>
  <printOptions horizontalCentered="1" verticalCentered="1"/>
  <pageMargins left="0.25" right="0.25" top="0.4" bottom="0.5" header="0.3" footer="0.3"/>
  <pageSetup scale="94" orientation="portrait" cellComments="asDisplayed" r:id="rId1"/>
  <headerFooter alignWithMargins="0">
    <oddFooter xml:space="preserve">&amp;L&amp;8www.wiche.edu/pub/factbook&amp;R&amp;8&amp;D&amp;10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7AA62-3B71-4B66-AC63-E637AA158A83}">
  <dimension ref="A1:AD417"/>
  <sheetViews>
    <sheetView workbookViewId="0">
      <selection activeCell="C151" sqref="C151"/>
    </sheetView>
  </sheetViews>
  <sheetFormatPr defaultRowHeight="13.2" x14ac:dyDescent="0.25"/>
  <cols>
    <col min="1" max="1" width="14.5546875" bestFit="1" customWidth="1"/>
    <col min="2" max="2" width="9.33203125" bestFit="1" customWidth="1"/>
    <col min="3" max="3" width="32.109375" bestFit="1" customWidth="1"/>
    <col min="4" max="4" width="9.6640625" bestFit="1" customWidth="1"/>
    <col min="5" max="5" width="8.5546875" bestFit="1" customWidth="1"/>
    <col min="6" max="6" width="16.6640625" bestFit="1" customWidth="1"/>
    <col min="7" max="7" width="31.33203125" bestFit="1" customWidth="1"/>
    <col min="8" max="8" width="11.88671875" bestFit="1" customWidth="1"/>
    <col min="9" max="9" width="10.44140625" bestFit="1" customWidth="1"/>
    <col min="10" max="10" width="13.6640625" bestFit="1" customWidth="1"/>
    <col min="11" max="11" width="19.109375" bestFit="1" customWidth="1"/>
    <col min="12" max="12" width="17.5546875" bestFit="1" customWidth="1"/>
    <col min="13" max="13" width="32.109375" bestFit="1" customWidth="1"/>
    <col min="14" max="14" width="10" bestFit="1" customWidth="1"/>
    <col min="15" max="15" width="15.5546875" bestFit="1" customWidth="1"/>
    <col min="16" max="16" width="15.6640625" bestFit="1" customWidth="1"/>
    <col min="17" max="17" width="26.109375" bestFit="1" customWidth="1"/>
    <col min="18" max="18" width="30.44140625" bestFit="1" customWidth="1"/>
    <col min="19" max="19" width="6.88671875" bestFit="1" customWidth="1"/>
    <col min="20" max="20" width="17.109375" bestFit="1" customWidth="1"/>
    <col min="21" max="21" width="12.44140625" bestFit="1" customWidth="1"/>
    <col min="22" max="22" width="13" bestFit="1" customWidth="1"/>
    <col min="23" max="23" width="12.44140625" bestFit="1" customWidth="1"/>
    <col min="24" max="24" width="16.109375" bestFit="1" customWidth="1"/>
    <col min="25" max="25" width="10.6640625" bestFit="1" customWidth="1"/>
    <col min="26" max="26" width="13.44140625" bestFit="1" customWidth="1"/>
    <col min="27" max="27" width="14.6640625" bestFit="1" customWidth="1"/>
    <col min="28" max="28" width="17.33203125" bestFit="1" customWidth="1"/>
    <col min="29" max="29" width="14.5546875" bestFit="1" customWidth="1"/>
    <col min="30" max="30" width="17.6640625" bestFit="1" customWidth="1"/>
  </cols>
  <sheetData>
    <row r="1" spans="1:30" x14ac:dyDescent="0.25">
      <c r="A1" t="s">
        <v>155</v>
      </c>
      <c r="B1" t="s">
        <v>156</v>
      </c>
      <c r="C1" t="s">
        <v>157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163</v>
      </c>
      <c r="J1" t="s">
        <v>164</v>
      </c>
      <c r="K1" t="s">
        <v>165</v>
      </c>
      <c r="L1" t="s">
        <v>166</v>
      </c>
      <c r="M1" t="s">
        <v>167</v>
      </c>
      <c r="N1" t="s">
        <v>168</v>
      </c>
      <c r="O1" t="s">
        <v>169</v>
      </c>
      <c r="P1" t="s">
        <v>170</v>
      </c>
      <c r="Q1" t="s">
        <v>171</v>
      </c>
      <c r="R1" t="s">
        <v>172</v>
      </c>
      <c r="S1" t="s">
        <v>173</v>
      </c>
      <c r="T1" t="s">
        <v>174</v>
      </c>
      <c r="U1" t="s">
        <v>175</v>
      </c>
      <c r="V1" t="s">
        <v>176</v>
      </c>
      <c r="W1" t="s">
        <v>177</v>
      </c>
      <c r="X1" t="s">
        <v>178</v>
      </c>
      <c r="Y1" t="s">
        <v>179</v>
      </c>
      <c r="Z1" t="s">
        <v>180</v>
      </c>
      <c r="AA1" t="s">
        <v>181</v>
      </c>
      <c r="AB1" t="s">
        <v>182</v>
      </c>
      <c r="AC1" t="s">
        <v>183</v>
      </c>
      <c r="AD1" t="s">
        <v>184</v>
      </c>
    </row>
    <row r="2" spans="1:30" hidden="1" x14ac:dyDescent="0.25">
      <c r="A2">
        <v>2022</v>
      </c>
      <c r="B2" s="44" t="s">
        <v>28</v>
      </c>
      <c r="C2" s="44" t="s">
        <v>2</v>
      </c>
      <c r="D2" s="44" t="s">
        <v>87</v>
      </c>
      <c r="F2">
        <v>1</v>
      </c>
      <c r="G2" s="44" t="s">
        <v>185</v>
      </c>
      <c r="H2">
        <v>1</v>
      </c>
      <c r="I2">
        <v>1</v>
      </c>
      <c r="J2">
        <v>1</v>
      </c>
      <c r="K2" s="44" t="s">
        <v>186</v>
      </c>
      <c r="L2">
        <v>1</v>
      </c>
      <c r="M2" s="44" t="s">
        <v>187</v>
      </c>
      <c r="N2" s="44" t="s">
        <v>188</v>
      </c>
      <c r="O2">
        <v>98</v>
      </c>
      <c r="P2">
        <v>99</v>
      </c>
      <c r="Q2" s="44" t="s">
        <v>189</v>
      </c>
      <c r="R2" s="44" t="s">
        <v>189</v>
      </c>
      <c r="S2">
        <v>9</v>
      </c>
      <c r="T2" s="44" t="s">
        <v>190</v>
      </c>
      <c r="U2">
        <v>4</v>
      </c>
      <c r="V2" s="44" t="s">
        <v>188</v>
      </c>
      <c r="W2">
        <v>99</v>
      </c>
      <c r="X2" s="44" t="s">
        <v>190</v>
      </c>
      <c r="Y2" s="44" t="s">
        <v>191</v>
      </c>
      <c r="Z2">
        <v>2016</v>
      </c>
      <c r="AA2" t="b">
        <v>0</v>
      </c>
      <c r="AB2">
        <v>2118</v>
      </c>
      <c r="AC2">
        <v>689</v>
      </c>
      <c r="AD2">
        <v>0.32530689329556184</v>
      </c>
    </row>
    <row r="3" spans="1:30" hidden="1" x14ac:dyDescent="0.25">
      <c r="A3">
        <v>2022</v>
      </c>
      <c r="B3" s="44" t="s">
        <v>28</v>
      </c>
      <c r="C3" s="44" t="s">
        <v>2</v>
      </c>
      <c r="D3" s="44" t="s">
        <v>87</v>
      </c>
      <c r="F3">
        <v>1</v>
      </c>
      <c r="G3" s="44" t="s">
        <v>185</v>
      </c>
      <c r="H3">
        <v>1</v>
      </c>
      <c r="I3">
        <v>1</v>
      </c>
      <c r="J3">
        <v>1</v>
      </c>
      <c r="K3" s="44" t="s">
        <v>186</v>
      </c>
      <c r="L3">
        <v>3</v>
      </c>
      <c r="M3" s="44" t="s">
        <v>193</v>
      </c>
      <c r="N3" s="44" t="s">
        <v>188</v>
      </c>
      <c r="O3">
        <v>98</v>
      </c>
      <c r="P3">
        <v>99</v>
      </c>
      <c r="Q3" s="44" t="s">
        <v>189</v>
      </c>
      <c r="R3" s="44" t="s">
        <v>189</v>
      </c>
      <c r="S3">
        <v>9</v>
      </c>
      <c r="T3" s="44" t="s">
        <v>190</v>
      </c>
      <c r="U3">
        <v>4</v>
      </c>
      <c r="V3" s="44" t="s">
        <v>188</v>
      </c>
      <c r="W3">
        <v>99</v>
      </c>
      <c r="X3" s="44" t="s">
        <v>190</v>
      </c>
      <c r="Y3" s="44" t="s">
        <v>191</v>
      </c>
      <c r="Z3">
        <v>2016</v>
      </c>
      <c r="AA3" t="b">
        <v>0</v>
      </c>
      <c r="AB3">
        <v>650</v>
      </c>
      <c r="AC3">
        <v>154</v>
      </c>
      <c r="AD3">
        <v>0.23692307692307693</v>
      </c>
    </row>
    <row r="4" spans="1:30" hidden="1" x14ac:dyDescent="0.25">
      <c r="A4">
        <v>2022</v>
      </c>
      <c r="B4" s="44" t="s">
        <v>28</v>
      </c>
      <c r="C4" s="44" t="s">
        <v>2</v>
      </c>
      <c r="D4" s="44" t="s">
        <v>87</v>
      </c>
      <c r="F4">
        <v>2</v>
      </c>
      <c r="G4" s="44" t="s">
        <v>194</v>
      </c>
      <c r="H4">
        <v>1</v>
      </c>
      <c r="I4">
        <v>1</v>
      </c>
      <c r="J4">
        <v>1</v>
      </c>
      <c r="K4" s="44" t="s">
        <v>186</v>
      </c>
      <c r="L4">
        <v>2</v>
      </c>
      <c r="M4" s="44" t="s">
        <v>192</v>
      </c>
      <c r="N4" s="44" t="s">
        <v>188</v>
      </c>
      <c r="O4">
        <v>98</v>
      </c>
      <c r="P4">
        <v>99</v>
      </c>
      <c r="Q4" s="44" t="s">
        <v>189</v>
      </c>
      <c r="R4" s="44" t="s">
        <v>189</v>
      </c>
      <c r="S4">
        <v>9</v>
      </c>
      <c r="T4" s="44" t="s">
        <v>190</v>
      </c>
      <c r="U4">
        <v>4</v>
      </c>
      <c r="V4" s="44" t="s">
        <v>188</v>
      </c>
      <c r="W4">
        <v>99</v>
      </c>
      <c r="X4" s="44" t="s">
        <v>190</v>
      </c>
      <c r="Y4" s="44" t="s">
        <v>191</v>
      </c>
      <c r="Z4">
        <v>2016</v>
      </c>
      <c r="AA4" t="b">
        <v>0</v>
      </c>
      <c r="AB4">
        <v>38</v>
      </c>
      <c r="AC4">
        <v>15</v>
      </c>
      <c r="AD4">
        <v>0.39473684210526316</v>
      </c>
    </row>
    <row r="5" spans="1:30" hidden="1" x14ac:dyDescent="0.25">
      <c r="A5">
        <v>2022</v>
      </c>
      <c r="B5" s="44" t="s">
        <v>24</v>
      </c>
      <c r="C5" s="44" t="s">
        <v>84</v>
      </c>
      <c r="D5" s="44" t="s">
        <v>83</v>
      </c>
      <c r="F5">
        <v>1</v>
      </c>
      <c r="G5" s="44" t="s">
        <v>185</v>
      </c>
      <c r="H5">
        <v>1</v>
      </c>
      <c r="I5">
        <v>1</v>
      </c>
      <c r="J5">
        <v>1</v>
      </c>
      <c r="K5" s="44" t="s">
        <v>186</v>
      </c>
      <c r="L5">
        <v>1</v>
      </c>
      <c r="M5" s="44" t="s">
        <v>187</v>
      </c>
      <c r="N5" s="44" t="s">
        <v>188</v>
      </c>
      <c r="O5">
        <v>98</v>
      </c>
      <c r="P5">
        <v>99</v>
      </c>
      <c r="Q5" s="44" t="s">
        <v>189</v>
      </c>
      <c r="R5" s="44" t="s">
        <v>189</v>
      </c>
      <c r="S5">
        <v>9</v>
      </c>
      <c r="T5" s="44" t="s">
        <v>190</v>
      </c>
      <c r="U5">
        <v>4</v>
      </c>
      <c r="V5" s="44" t="s">
        <v>188</v>
      </c>
      <c r="W5">
        <v>99</v>
      </c>
      <c r="X5" s="44" t="s">
        <v>190</v>
      </c>
      <c r="Y5" s="44" t="s">
        <v>191</v>
      </c>
      <c r="Z5">
        <v>2016</v>
      </c>
      <c r="AA5" t="b">
        <v>0</v>
      </c>
      <c r="AB5">
        <v>25358</v>
      </c>
      <c r="AC5">
        <v>15453</v>
      </c>
      <c r="AD5">
        <v>0.60939348529063808</v>
      </c>
    </row>
    <row r="6" spans="1:30" hidden="1" x14ac:dyDescent="0.25">
      <c r="A6">
        <v>2022</v>
      </c>
      <c r="B6" s="44" t="s">
        <v>24</v>
      </c>
      <c r="C6" s="44" t="s">
        <v>84</v>
      </c>
      <c r="D6" s="44" t="s">
        <v>83</v>
      </c>
      <c r="F6">
        <v>1</v>
      </c>
      <c r="G6" s="44" t="s">
        <v>185</v>
      </c>
      <c r="H6">
        <v>1</v>
      </c>
      <c r="I6">
        <v>1</v>
      </c>
      <c r="J6">
        <v>1</v>
      </c>
      <c r="K6" s="44" t="s">
        <v>186</v>
      </c>
      <c r="L6">
        <v>3</v>
      </c>
      <c r="M6" s="44" t="s">
        <v>193</v>
      </c>
      <c r="N6" s="44" t="s">
        <v>188</v>
      </c>
      <c r="O6">
        <v>98</v>
      </c>
      <c r="P6">
        <v>99</v>
      </c>
      <c r="Q6" s="44" t="s">
        <v>189</v>
      </c>
      <c r="R6" s="44" t="s">
        <v>189</v>
      </c>
      <c r="S6">
        <v>9</v>
      </c>
      <c r="T6" s="44" t="s">
        <v>190</v>
      </c>
      <c r="U6">
        <v>4</v>
      </c>
      <c r="V6" s="44" t="s">
        <v>188</v>
      </c>
      <c r="W6">
        <v>99</v>
      </c>
      <c r="X6" s="44" t="s">
        <v>190</v>
      </c>
      <c r="Y6" s="44" t="s">
        <v>191</v>
      </c>
      <c r="Z6">
        <v>2016</v>
      </c>
      <c r="AA6" t="b">
        <v>0</v>
      </c>
      <c r="AB6">
        <v>89</v>
      </c>
      <c r="AC6">
        <v>45</v>
      </c>
      <c r="AD6">
        <v>0.5056179775280899</v>
      </c>
    </row>
    <row r="7" spans="1:30" hidden="1" x14ac:dyDescent="0.25">
      <c r="A7">
        <v>2022</v>
      </c>
      <c r="B7" s="44" t="s">
        <v>24</v>
      </c>
      <c r="C7" s="44" t="s">
        <v>84</v>
      </c>
      <c r="D7" s="44" t="s">
        <v>83</v>
      </c>
      <c r="F7">
        <v>2</v>
      </c>
      <c r="G7" s="44" t="s">
        <v>194</v>
      </c>
      <c r="H7">
        <v>1</v>
      </c>
      <c r="I7">
        <v>1</v>
      </c>
      <c r="J7">
        <v>1</v>
      </c>
      <c r="K7" s="44" t="s">
        <v>186</v>
      </c>
      <c r="L7">
        <v>2</v>
      </c>
      <c r="M7" s="44" t="s">
        <v>192</v>
      </c>
      <c r="N7" s="44" t="s">
        <v>188</v>
      </c>
      <c r="O7">
        <v>98</v>
      </c>
      <c r="P7">
        <v>99</v>
      </c>
      <c r="Q7" s="44" t="s">
        <v>189</v>
      </c>
      <c r="R7" s="44" t="s">
        <v>189</v>
      </c>
      <c r="S7">
        <v>9</v>
      </c>
      <c r="T7" s="44" t="s">
        <v>190</v>
      </c>
      <c r="U7">
        <v>4</v>
      </c>
      <c r="V7" s="44" t="s">
        <v>188</v>
      </c>
      <c r="W7">
        <v>99</v>
      </c>
      <c r="X7" s="44" t="s">
        <v>190</v>
      </c>
      <c r="Y7" s="44" t="s">
        <v>191</v>
      </c>
      <c r="Z7">
        <v>2016</v>
      </c>
      <c r="AA7" t="b">
        <v>0</v>
      </c>
      <c r="AB7">
        <v>4144</v>
      </c>
      <c r="AC7">
        <v>2311</v>
      </c>
      <c r="AD7">
        <v>0.55767374517374513</v>
      </c>
    </row>
    <row r="8" spans="1:30" hidden="1" x14ac:dyDescent="0.25">
      <c r="A8">
        <v>2022</v>
      </c>
      <c r="B8" s="44" t="s">
        <v>24</v>
      </c>
      <c r="C8" s="44" t="s">
        <v>84</v>
      </c>
      <c r="D8" s="44" t="s">
        <v>83</v>
      </c>
      <c r="F8">
        <v>2</v>
      </c>
      <c r="G8" s="44" t="s">
        <v>194</v>
      </c>
      <c r="H8">
        <v>1</v>
      </c>
      <c r="I8">
        <v>1</v>
      </c>
      <c r="J8">
        <v>1</v>
      </c>
      <c r="K8" s="44" t="s">
        <v>186</v>
      </c>
      <c r="L8">
        <v>3</v>
      </c>
      <c r="M8" s="44" t="s">
        <v>193</v>
      </c>
      <c r="N8" s="44" t="s">
        <v>188</v>
      </c>
      <c r="O8">
        <v>98</v>
      </c>
      <c r="P8">
        <v>99</v>
      </c>
      <c r="Q8" s="44" t="s">
        <v>189</v>
      </c>
      <c r="R8" s="44" t="s">
        <v>189</v>
      </c>
      <c r="S8">
        <v>9</v>
      </c>
      <c r="T8" s="44" t="s">
        <v>190</v>
      </c>
      <c r="U8">
        <v>4</v>
      </c>
      <c r="V8" s="44" t="s">
        <v>188</v>
      </c>
      <c r="W8">
        <v>99</v>
      </c>
      <c r="X8" s="44" t="s">
        <v>190</v>
      </c>
      <c r="Y8" s="44" t="s">
        <v>191</v>
      </c>
      <c r="Z8">
        <v>2016</v>
      </c>
      <c r="AA8" t="b">
        <v>0</v>
      </c>
      <c r="AB8">
        <v>26</v>
      </c>
      <c r="AC8">
        <v>6</v>
      </c>
      <c r="AD8">
        <v>0.23076923076923078</v>
      </c>
    </row>
    <row r="9" spans="1:30" hidden="1" x14ac:dyDescent="0.25">
      <c r="A9">
        <v>2022</v>
      </c>
      <c r="B9" s="44" t="s">
        <v>32</v>
      </c>
      <c r="C9" s="44" t="s">
        <v>88</v>
      </c>
      <c r="D9" s="44" t="s">
        <v>83</v>
      </c>
      <c r="F9">
        <v>1</v>
      </c>
      <c r="G9" s="44" t="s">
        <v>185</v>
      </c>
      <c r="H9">
        <v>1</v>
      </c>
      <c r="I9">
        <v>1</v>
      </c>
      <c r="J9">
        <v>1</v>
      </c>
      <c r="K9" s="44" t="s">
        <v>186</v>
      </c>
      <c r="L9">
        <v>1</v>
      </c>
      <c r="M9" s="44" t="s">
        <v>187</v>
      </c>
      <c r="N9" s="44" t="s">
        <v>188</v>
      </c>
      <c r="O9">
        <v>98</v>
      </c>
      <c r="P9">
        <v>99</v>
      </c>
      <c r="Q9" s="44" t="s">
        <v>189</v>
      </c>
      <c r="R9" s="44" t="s">
        <v>189</v>
      </c>
      <c r="S9">
        <v>9</v>
      </c>
      <c r="T9" s="44" t="s">
        <v>190</v>
      </c>
      <c r="U9">
        <v>4</v>
      </c>
      <c r="V9" s="44" t="s">
        <v>188</v>
      </c>
      <c r="W9">
        <v>99</v>
      </c>
      <c r="X9" s="44" t="s">
        <v>190</v>
      </c>
      <c r="Y9" s="44" t="s">
        <v>191</v>
      </c>
      <c r="Z9">
        <v>2016</v>
      </c>
      <c r="AA9" t="b">
        <v>0</v>
      </c>
      <c r="AB9">
        <v>14767</v>
      </c>
      <c r="AC9">
        <v>7971</v>
      </c>
      <c r="AD9">
        <v>0.53978465497392836</v>
      </c>
    </row>
    <row r="10" spans="1:30" hidden="1" x14ac:dyDescent="0.25">
      <c r="A10">
        <v>2022</v>
      </c>
      <c r="B10" s="44" t="s">
        <v>32</v>
      </c>
      <c r="C10" s="44" t="s">
        <v>88</v>
      </c>
      <c r="D10" s="44" t="s">
        <v>83</v>
      </c>
      <c r="F10">
        <v>1</v>
      </c>
      <c r="G10" s="44" t="s">
        <v>185</v>
      </c>
      <c r="H10">
        <v>1</v>
      </c>
      <c r="I10">
        <v>1</v>
      </c>
      <c r="J10">
        <v>1</v>
      </c>
      <c r="K10" s="44" t="s">
        <v>186</v>
      </c>
      <c r="L10">
        <v>2</v>
      </c>
      <c r="M10" s="44" t="s">
        <v>192</v>
      </c>
      <c r="N10" s="44" t="s">
        <v>188</v>
      </c>
      <c r="O10">
        <v>98</v>
      </c>
      <c r="P10">
        <v>99</v>
      </c>
      <c r="Q10" s="44" t="s">
        <v>189</v>
      </c>
      <c r="R10" s="44" t="s">
        <v>189</v>
      </c>
      <c r="S10">
        <v>9</v>
      </c>
      <c r="T10" s="44" t="s">
        <v>190</v>
      </c>
      <c r="U10">
        <v>4</v>
      </c>
      <c r="V10" s="44" t="s">
        <v>188</v>
      </c>
      <c r="W10">
        <v>99</v>
      </c>
      <c r="X10" s="44" t="s">
        <v>190</v>
      </c>
      <c r="Y10" s="44" t="s">
        <v>191</v>
      </c>
      <c r="Z10">
        <v>2016</v>
      </c>
      <c r="AA10" t="b">
        <v>0</v>
      </c>
      <c r="AB10">
        <v>14079</v>
      </c>
      <c r="AC10">
        <v>7695</v>
      </c>
      <c r="AD10">
        <v>0.54655870445344135</v>
      </c>
    </row>
    <row r="11" spans="1:30" hidden="1" x14ac:dyDescent="0.25">
      <c r="A11">
        <v>2022</v>
      </c>
      <c r="B11" s="44" t="s">
        <v>32</v>
      </c>
      <c r="C11" s="44" t="s">
        <v>88</v>
      </c>
      <c r="D11" s="44" t="s">
        <v>83</v>
      </c>
      <c r="F11">
        <v>2</v>
      </c>
      <c r="G11" s="44" t="s">
        <v>194</v>
      </c>
      <c r="H11">
        <v>1</v>
      </c>
      <c r="I11">
        <v>1</v>
      </c>
      <c r="J11">
        <v>1</v>
      </c>
      <c r="K11" s="44" t="s">
        <v>186</v>
      </c>
      <c r="L11">
        <v>1</v>
      </c>
      <c r="M11" s="44" t="s">
        <v>187</v>
      </c>
      <c r="N11" s="44" t="s">
        <v>188</v>
      </c>
      <c r="O11">
        <v>98</v>
      </c>
      <c r="P11">
        <v>99</v>
      </c>
      <c r="Q11" s="44" t="s">
        <v>189</v>
      </c>
      <c r="R11" s="44" t="s">
        <v>189</v>
      </c>
      <c r="S11">
        <v>9</v>
      </c>
      <c r="T11" s="44" t="s">
        <v>190</v>
      </c>
      <c r="U11">
        <v>4</v>
      </c>
      <c r="V11" s="44" t="s">
        <v>188</v>
      </c>
      <c r="W11">
        <v>99</v>
      </c>
      <c r="X11" s="44" t="s">
        <v>190</v>
      </c>
      <c r="Y11" s="44" t="s">
        <v>191</v>
      </c>
      <c r="Z11">
        <v>2016</v>
      </c>
      <c r="AA11" t="b">
        <v>0</v>
      </c>
      <c r="AB11">
        <v>3388</v>
      </c>
      <c r="AC11">
        <v>1830</v>
      </c>
      <c r="AD11">
        <v>0.54014167650531286</v>
      </c>
    </row>
    <row r="12" spans="1:30" hidden="1" x14ac:dyDescent="0.25">
      <c r="A12">
        <v>2022</v>
      </c>
      <c r="B12" s="44" t="s">
        <v>32</v>
      </c>
      <c r="C12" s="44" t="s">
        <v>88</v>
      </c>
      <c r="D12" s="44" t="s">
        <v>83</v>
      </c>
      <c r="F12">
        <v>2</v>
      </c>
      <c r="G12" s="44" t="s">
        <v>194</v>
      </c>
      <c r="H12">
        <v>1</v>
      </c>
      <c r="I12">
        <v>1</v>
      </c>
      <c r="J12">
        <v>1</v>
      </c>
      <c r="K12" s="44" t="s">
        <v>186</v>
      </c>
      <c r="L12">
        <v>3</v>
      </c>
      <c r="M12" s="44" t="s">
        <v>193</v>
      </c>
      <c r="N12" s="44" t="s">
        <v>188</v>
      </c>
      <c r="O12">
        <v>98</v>
      </c>
      <c r="P12">
        <v>99</v>
      </c>
      <c r="Q12" s="44" t="s">
        <v>189</v>
      </c>
      <c r="R12" s="44" t="s">
        <v>189</v>
      </c>
      <c r="S12">
        <v>9</v>
      </c>
      <c r="T12" s="44" t="s">
        <v>190</v>
      </c>
      <c r="U12">
        <v>4</v>
      </c>
      <c r="V12" s="44" t="s">
        <v>188</v>
      </c>
      <c r="W12">
        <v>99</v>
      </c>
      <c r="X12" s="44" t="s">
        <v>190</v>
      </c>
      <c r="Y12" s="44" t="s">
        <v>191</v>
      </c>
      <c r="Z12">
        <v>2016</v>
      </c>
      <c r="AA12" t="b">
        <v>0</v>
      </c>
      <c r="AB12">
        <v>139</v>
      </c>
      <c r="AC12">
        <v>35</v>
      </c>
      <c r="AD12">
        <v>0.25179856115107913</v>
      </c>
    </row>
    <row r="13" spans="1:30" x14ac:dyDescent="0.25">
      <c r="A13">
        <v>2022</v>
      </c>
      <c r="B13" s="44" t="s">
        <v>32</v>
      </c>
      <c r="C13" s="44" t="s">
        <v>88</v>
      </c>
      <c r="D13" s="44" t="s">
        <v>83</v>
      </c>
      <c r="F13">
        <v>4</v>
      </c>
      <c r="G13" s="44" t="s">
        <v>196</v>
      </c>
      <c r="H13">
        <v>1</v>
      </c>
      <c r="I13">
        <v>1</v>
      </c>
      <c r="J13">
        <v>1</v>
      </c>
      <c r="K13" s="44" t="s">
        <v>186</v>
      </c>
      <c r="L13">
        <v>4</v>
      </c>
      <c r="M13" s="44" t="s">
        <v>195</v>
      </c>
      <c r="N13" s="44" t="s">
        <v>188</v>
      </c>
      <c r="O13">
        <v>98</v>
      </c>
      <c r="P13">
        <v>99</v>
      </c>
      <c r="Q13" s="44" t="s">
        <v>189</v>
      </c>
      <c r="R13" s="44" t="s">
        <v>189</v>
      </c>
      <c r="S13">
        <v>9</v>
      </c>
      <c r="T13" s="44" t="s">
        <v>190</v>
      </c>
      <c r="U13">
        <v>4</v>
      </c>
      <c r="V13" s="44" t="s">
        <v>188</v>
      </c>
      <c r="W13">
        <v>99</v>
      </c>
      <c r="X13" s="44" t="s">
        <v>190</v>
      </c>
      <c r="Y13" s="44" t="s">
        <v>191</v>
      </c>
      <c r="Z13">
        <v>2019</v>
      </c>
      <c r="AA13" t="b">
        <v>0</v>
      </c>
      <c r="AB13">
        <v>6706</v>
      </c>
      <c r="AC13">
        <v>2367</v>
      </c>
      <c r="AD13">
        <v>0.35296749179838949</v>
      </c>
    </row>
    <row r="14" spans="1:30" x14ac:dyDescent="0.25">
      <c r="A14">
        <v>2022</v>
      </c>
      <c r="B14" s="44" t="s">
        <v>25</v>
      </c>
      <c r="C14" s="44" t="s">
        <v>154</v>
      </c>
      <c r="D14" s="44" t="s">
        <v>87</v>
      </c>
      <c r="F14">
        <v>4</v>
      </c>
      <c r="G14" s="44" t="s">
        <v>196</v>
      </c>
      <c r="H14">
        <v>1</v>
      </c>
      <c r="I14">
        <v>1</v>
      </c>
      <c r="J14">
        <v>1</v>
      </c>
      <c r="K14" s="44" t="s">
        <v>186</v>
      </c>
      <c r="L14">
        <v>1</v>
      </c>
      <c r="M14" s="44" t="s">
        <v>187</v>
      </c>
      <c r="N14" s="44" t="s">
        <v>188</v>
      </c>
      <c r="O14">
        <v>98</v>
      </c>
      <c r="P14">
        <v>99</v>
      </c>
      <c r="Q14" s="44" t="s">
        <v>189</v>
      </c>
      <c r="R14" s="44" t="s">
        <v>189</v>
      </c>
      <c r="S14">
        <v>9</v>
      </c>
      <c r="T14" s="44" t="s">
        <v>190</v>
      </c>
      <c r="U14">
        <v>4</v>
      </c>
      <c r="V14" s="44" t="s">
        <v>188</v>
      </c>
      <c r="W14">
        <v>99</v>
      </c>
      <c r="X14" s="44" t="s">
        <v>190</v>
      </c>
      <c r="Y14" s="44" t="s">
        <v>191</v>
      </c>
      <c r="Z14">
        <v>2016</v>
      </c>
      <c r="AA14" t="b">
        <v>0</v>
      </c>
      <c r="AB14">
        <v>292</v>
      </c>
      <c r="AC14">
        <v>95</v>
      </c>
      <c r="AD14">
        <v>0.32534246575342468</v>
      </c>
    </row>
    <row r="15" spans="1:30" x14ac:dyDescent="0.25">
      <c r="A15">
        <v>2022</v>
      </c>
      <c r="B15" s="44" t="s">
        <v>25</v>
      </c>
      <c r="C15" s="44" t="s">
        <v>154</v>
      </c>
      <c r="D15" s="44" t="s">
        <v>87</v>
      </c>
      <c r="F15">
        <v>4</v>
      </c>
      <c r="G15" s="44" t="s">
        <v>196</v>
      </c>
      <c r="H15">
        <v>1</v>
      </c>
      <c r="I15">
        <v>1</v>
      </c>
      <c r="J15">
        <v>1</v>
      </c>
      <c r="K15" s="44" t="s">
        <v>186</v>
      </c>
      <c r="L15">
        <v>2</v>
      </c>
      <c r="M15" s="44" t="s">
        <v>192</v>
      </c>
      <c r="N15" s="44" t="s">
        <v>188</v>
      </c>
      <c r="O15">
        <v>98</v>
      </c>
      <c r="P15">
        <v>99</v>
      </c>
      <c r="Q15" s="44" t="s">
        <v>189</v>
      </c>
      <c r="R15" s="44" t="s">
        <v>189</v>
      </c>
      <c r="S15">
        <v>9</v>
      </c>
      <c r="T15" s="44" t="s">
        <v>190</v>
      </c>
      <c r="U15">
        <v>4</v>
      </c>
      <c r="V15" s="44" t="s">
        <v>188</v>
      </c>
      <c r="W15">
        <v>99</v>
      </c>
      <c r="X15" s="44" t="s">
        <v>190</v>
      </c>
      <c r="Y15" s="44" t="s">
        <v>191</v>
      </c>
      <c r="Z15">
        <v>2016</v>
      </c>
      <c r="AA15" t="b">
        <v>0</v>
      </c>
      <c r="AB15">
        <v>2</v>
      </c>
      <c r="AC15">
        <v>2</v>
      </c>
      <c r="AD15">
        <v>1</v>
      </c>
    </row>
    <row r="16" spans="1:30" hidden="1" x14ac:dyDescent="0.25">
      <c r="A16">
        <v>2022</v>
      </c>
      <c r="B16" s="44" t="s">
        <v>30</v>
      </c>
      <c r="C16" s="44" t="s">
        <v>3</v>
      </c>
      <c r="D16" s="44" t="s">
        <v>87</v>
      </c>
      <c r="F16">
        <v>1</v>
      </c>
      <c r="G16" s="44" t="s">
        <v>185</v>
      </c>
      <c r="H16">
        <v>1</v>
      </c>
      <c r="I16">
        <v>1</v>
      </c>
      <c r="J16">
        <v>1</v>
      </c>
      <c r="K16" s="44" t="s">
        <v>186</v>
      </c>
      <c r="L16">
        <v>1</v>
      </c>
      <c r="M16" s="44" t="s">
        <v>187</v>
      </c>
      <c r="N16" s="44" t="s">
        <v>188</v>
      </c>
      <c r="O16">
        <v>98</v>
      </c>
      <c r="P16">
        <v>99</v>
      </c>
      <c r="Q16" s="44" t="s">
        <v>189</v>
      </c>
      <c r="R16" s="44" t="s">
        <v>189</v>
      </c>
      <c r="S16">
        <v>9</v>
      </c>
      <c r="T16" s="44" t="s">
        <v>190</v>
      </c>
      <c r="U16">
        <v>4</v>
      </c>
      <c r="V16" s="44" t="s">
        <v>188</v>
      </c>
      <c r="W16">
        <v>99</v>
      </c>
      <c r="X16" s="44" t="s">
        <v>190</v>
      </c>
      <c r="Y16" s="44" t="s">
        <v>191</v>
      </c>
      <c r="Z16">
        <v>2016</v>
      </c>
      <c r="AA16" t="b">
        <v>0</v>
      </c>
      <c r="AB16">
        <v>22478</v>
      </c>
      <c r="AC16">
        <v>14651</v>
      </c>
      <c r="AD16">
        <v>0.65179286413381976</v>
      </c>
    </row>
    <row r="17" spans="1:30" hidden="1" x14ac:dyDescent="0.25">
      <c r="A17">
        <v>2022</v>
      </c>
      <c r="B17" s="44" t="s">
        <v>28</v>
      </c>
      <c r="C17" s="44" t="s">
        <v>2</v>
      </c>
      <c r="D17" s="44" t="s">
        <v>87</v>
      </c>
      <c r="F17">
        <v>1</v>
      </c>
      <c r="G17" s="44" t="s">
        <v>185</v>
      </c>
      <c r="H17">
        <v>1</v>
      </c>
      <c r="I17">
        <v>1</v>
      </c>
      <c r="J17">
        <v>1</v>
      </c>
      <c r="K17" s="44" t="s">
        <v>186</v>
      </c>
      <c r="L17">
        <v>2</v>
      </c>
      <c r="M17" s="44" t="s">
        <v>192</v>
      </c>
      <c r="N17" s="44" t="s">
        <v>188</v>
      </c>
      <c r="O17">
        <v>98</v>
      </c>
      <c r="P17">
        <v>99</v>
      </c>
      <c r="Q17" s="44" t="s">
        <v>189</v>
      </c>
      <c r="R17" s="44" t="s">
        <v>189</v>
      </c>
      <c r="S17">
        <v>9</v>
      </c>
      <c r="T17" s="44" t="s">
        <v>190</v>
      </c>
      <c r="U17">
        <v>4</v>
      </c>
      <c r="V17" s="44" t="s">
        <v>188</v>
      </c>
      <c r="W17">
        <v>99</v>
      </c>
      <c r="X17" s="44" t="s">
        <v>190</v>
      </c>
      <c r="Y17" s="44" t="s">
        <v>191</v>
      </c>
      <c r="Z17">
        <v>2016</v>
      </c>
      <c r="AA17" t="b">
        <v>0</v>
      </c>
      <c r="AB17">
        <v>1468</v>
      </c>
      <c r="AC17">
        <v>535</v>
      </c>
      <c r="AD17">
        <v>0.36444141689373299</v>
      </c>
    </row>
    <row r="18" spans="1:30" hidden="1" x14ac:dyDescent="0.25">
      <c r="A18">
        <v>2022</v>
      </c>
      <c r="B18" s="44" t="s">
        <v>28</v>
      </c>
      <c r="C18" s="44" t="s">
        <v>2</v>
      </c>
      <c r="D18" s="44" t="s">
        <v>87</v>
      </c>
      <c r="F18">
        <v>2</v>
      </c>
      <c r="G18" s="44" t="s">
        <v>194</v>
      </c>
      <c r="H18">
        <v>1</v>
      </c>
      <c r="I18">
        <v>1</v>
      </c>
      <c r="J18">
        <v>1</v>
      </c>
      <c r="K18" s="44" t="s">
        <v>186</v>
      </c>
      <c r="L18">
        <v>1</v>
      </c>
      <c r="M18" s="44" t="s">
        <v>187</v>
      </c>
      <c r="N18" s="44" t="s">
        <v>188</v>
      </c>
      <c r="O18">
        <v>98</v>
      </c>
      <c r="P18">
        <v>99</v>
      </c>
      <c r="Q18" s="44" t="s">
        <v>189</v>
      </c>
      <c r="R18" s="44" t="s">
        <v>189</v>
      </c>
      <c r="S18">
        <v>9</v>
      </c>
      <c r="T18" s="44" t="s">
        <v>190</v>
      </c>
      <c r="U18">
        <v>4</v>
      </c>
      <c r="V18" s="44" t="s">
        <v>188</v>
      </c>
      <c r="W18">
        <v>99</v>
      </c>
      <c r="X18" s="44" t="s">
        <v>190</v>
      </c>
      <c r="Y18" s="44" t="s">
        <v>191</v>
      </c>
      <c r="Z18">
        <v>2016</v>
      </c>
      <c r="AA18" t="b">
        <v>0</v>
      </c>
      <c r="AB18">
        <v>40</v>
      </c>
      <c r="AC18">
        <v>15</v>
      </c>
      <c r="AD18">
        <v>0.375</v>
      </c>
    </row>
    <row r="19" spans="1:30" hidden="1" x14ac:dyDescent="0.25">
      <c r="A19">
        <v>2022</v>
      </c>
      <c r="B19" s="44" t="s">
        <v>28</v>
      </c>
      <c r="C19" s="44" t="s">
        <v>2</v>
      </c>
      <c r="D19" s="44" t="s">
        <v>87</v>
      </c>
      <c r="F19">
        <v>2</v>
      </c>
      <c r="G19" s="44" t="s">
        <v>194</v>
      </c>
      <c r="H19">
        <v>1</v>
      </c>
      <c r="I19">
        <v>1</v>
      </c>
      <c r="J19">
        <v>1</v>
      </c>
      <c r="K19" s="44" t="s">
        <v>186</v>
      </c>
      <c r="L19">
        <v>3</v>
      </c>
      <c r="M19" s="44" t="s">
        <v>193</v>
      </c>
      <c r="N19" s="44" t="s">
        <v>188</v>
      </c>
      <c r="O19">
        <v>98</v>
      </c>
      <c r="P19">
        <v>99</v>
      </c>
      <c r="Q19" s="44" t="s">
        <v>189</v>
      </c>
      <c r="R19" s="44" t="s">
        <v>189</v>
      </c>
      <c r="S19">
        <v>9</v>
      </c>
      <c r="T19" s="44" t="s">
        <v>190</v>
      </c>
      <c r="U19">
        <v>4</v>
      </c>
      <c r="V19" s="44" t="s">
        <v>188</v>
      </c>
      <c r="W19">
        <v>99</v>
      </c>
      <c r="X19" s="44" t="s">
        <v>190</v>
      </c>
      <c r="Y19" s="44" t="s">
        <v>191</v>
      </c>
      <c r="Z19">
        <v>2016</v>
      </c>
      <c r="AA19" t="b">
        <v>0</v>
      </c>
      <c r="AB19">
        <v>2</v>
      </c>
    </row>
    <row r="20" spans="1:30" hidden="1" x14ac:dyDescent="0.25">
      <c r="A20">
        <v>2022</v>
      </c>
      <c r="B20" s="44" t="s">
        <v>24</v>
      </c>
      <c r="C20" s="44" t="s">
        <v>84</v>
      </c>
      <c r="D20" s="44" t="s">
        <v>83</v>
      </c>
      <c r="F20">
        <v>1</v>
      </c>
      <c r="G20" s="44" t="s">
        <v>185</v>
      </c>
      <c r="H20">
        <v>1</v>
      </c>
      <c r="I20">
        <v>1</v>
      </c>
      <c r="J20">
        <v>1</v>
      </c>
      <c r="K20" s="44" t="s">
        <v>186</v>
      </c>
      <c r="L20">
        <v>2</v>
      </c>
      <c r="M20" s="44" t="s">
        <v>192</v>
      </c>
      <c r="N20" s="44" t="s">
        <v>188</v>
      </c>
      <c r="O20">
        <v>98</v>
      </c>
      <c r="P20">
        <v>99</v>
      </c>
      <c r="Q20" s="44" t="s">
        <v>189</v>
      </c>
      <c r="R20" s="44" t="s">
        <v>189</v>
      </c>
      <c r="S20">
        <v>9</v>
      </c>
      <c r="T20" s="44" t="s">
        <v>190</v>
      </c>
      <c r="U20">
        <v>4</v>
      </c>
      <c r="V20" s="44" t="s">
        <v>188</v>
      </c>
      <c r="W20">
        <v>99</v>
      </c>
      <c r="X20" s="44" t="s">
        <v>190</v>
      </c>
      <c r="Y20" s="44" t="s">
        <v>191</v>
      </c>
      <c r="Z20">
        <v>2016</v>
      </c>
      <c r="AA20" t="b">
        <v>0</v>
      </c>
      <c r="AB20">
        <v>25269</v>
      </c>
      <c r="AC20">
        <v>15408</v>
      </c>
      <c r="AD20">
        <v>0.60975899323281491</v>
      </c>
    </row>
    <row r="21" spans="1:30" hidden="1" x14ac:dyDescent="0.25">
      <c r="A21">
        <v>2022</v>
      </c>
      <c r="B21" s="44" t="s">
        <v>24</v>
      </c>
      <c r="C21" s="44" t="s">
        <v>84</v>
      </c>
      <c r="D21" s="44" t="s">
        <v>83</v>
      </c>
      <c r="F21">
        <v>2</v>
      </c>
      <c r="G21" s="44" t="s">
        <v>194</v>
      </c>
      <c r="H21">
        <v>1</v>
      </c>
      <c r="I21">
        <v>1</v>
      </c>
      <c r="J21">
        <v>1</v>
      </c>
      <c r="K21" s="44" t="s">
        <v>186</v>
      </c>
      <c r="L21">
        <v>1</v>
      </c>
      <c r="M21" s="44" t="s">
        <v>187</v>
      </c>
      <c r="N21" s="44" t="s">
        <v>188</v>
      </c>
      <c r="O21">
        <v>98</v>
      </c>
      <c r="P21">
        <v>99</v>
      </c>
      <c r="Q21" s="44" t="s">
        <v>189</v>
      </c>
      <c r="R21" s="44" t="s">
        <v>189</v>
      </c>
      <c r="S21">
        <v>9</v>
      </c>
      <c r="T21" s="44" t="s">
        <v>190</v>
      </c>
      <c r="U21">
        <v>4</v>
      </c>
      <c r="V21" s="44" t="s">
        <v>188</v>
      </c>
      <c r="W21">
        <v>99</v>
      </c>
      <c r="X21" s="44" t="s">
        <v>190</v>
      </c>
      <c r="Y21" s="44" t="s">
        <v>191</v>
      </c>
      <c r="Z21">
        <v>2016</v>
      </c>
      <c r="AA21" t="b">
        <v>0</v>
      </c>
      <c r="AB21">
        <v>4170</v>
      </c>
      <c r="AC21">
        <v>2317</v>
      </c>
      <c r="AD21">
        <v>0.55563549160671466</v>
      </c>
    </row>
    <row r="22" spans="1:30" x14ac:dyDescent="0.25">
      <c r="A22">
        <v>2022</v>
      </c>
      <c r="B22" s="44" t="s">
        <v>24</v>
      </c>
      <c r="C22" s="44" t="s">
        <v>84</v>
      </c>
      <c r="D22" s="44" t="s">
        <v>83</v>
      </c>
      <c r="F22">
        <v>4</v>
      </c>
      <c r="G22" s="44" t="s">
        <v>196</v>
      </c>
      <c r="H22">
        <v>1</v>
      </c>
      <c r="I22">
        <v>1</v>
      </c>
      <c r="J22">
        <v>1</v>
      </c>
      <c r="K22" s="44" t="s">
        <v>186</v>
      </c>
      <c r="L22">
        <v>4</v>
      </c>
      <c r="M22" s="44" t="s">
        <v>195</v>
      </c>
      <c r="N22" s="44" t="s">
        <v>188</v>
      </c>
      <c r="O22">
        <v>98</v>
      </c>
      <c r="P22">
        <v>99</v>
      </c>
      <c r="Q22" s="44" t="s">
        <v>189</v>
      </c>
      <c r="R22" s="44" t="s">
        <v>189</v>
      </c>
      <c r="S22">
        <v>9</v>
      </c>
      <c r="T22" s="44" t="s">
        <v>190</v>
      </c>
      <c r="U22">
        <v>4</v>
      </c>
      <c r="V22" s="44" t="s">
        <v>188</v>
      </c>
      <c r="W22">
        <v>99</v>
      </c>
      <c r="X22" s="44" t="s">
        <v>190</v>
      </c>
      <c r="Y22" s="44" t="s">
        <v>191</v>
      </c>
      <c r="Z22">
        <v>2019</v>
      </c>
      <c r="AA22" t="b">
        <v>0</v>
      </c>
      <c r="AB22">
        <v>13532</v>
      </c>
      <c r="AC22">
        <v>3931</v>
      </c>
      <c r="AD22">
        <v>0.29049660065031035</v>
      </c>
    </row>
    <row r="23" spans="1:30" hidden="1" x14ac:dyDescent="0.25">
      <c r="A23">
        <v>2022</v>
      </c>
      <c r="B23" s="44" t="s">
        <v>32</v>
      </c>
      <c r="C23" s="44" t="s">
        <v>88</v>
      </c>
      <c r="D23" s="44" t="s">
        <v>83</v>
      </c>
      <c r="F23">
        <v>1</v>
      </c>
      <c r="G23" s="44" t="s">
        <v>185</v>
      </c>
      <c r="H23">
        <v>1</v>
      </c>
      <c r="I23">
        <v>1</v>
      </c>
      <c r="J23">
        <v>1</v>
      </c>
      <c r="K23" s="44" t="s">
        <v>186</v>
      </c>
      <c r="L23">
        <v>3</v>
      </c>
      <c r="M23" s="44" t="s">
        <v>193</v>
      </c>
      <c r="N23" s="44" t="s">
        <v>188</v>
      </c>
      <c r="O23">
        <v>98</v>
      </c>
      <c r="P23">
        <v>99</v>
      </c>
      <c r="Q23" s="44" t="s">
        <v>189</v>
      </c>
      <c r="R23" s="44" t="s">
        <v>189</v>
      </c>
      <c r="S23">
        <v>9</v>
      </c>
      <c r="T23" s="44" t="s">
        <v>190</v>
      </c>
      <c r="U23">
        <v>4</v>
      </c>
      <c r="V23" s="44" t="s">
        <v>188</v>
      </c>
      <c r="W23">
        <v>99</v>
      </c>
      <c r="X23" s="44" t="s">
        <v>190</v>
      </c>
      <c r="Y23" s="44" t="s">
        <v>191</v>
      </c>
      <c r="Z23">
        <v>2016</v>
      </c>
      <c r="AA23" t="b">
        <v>0</v>
      </c>
      <c r="AB23">
        <v>688</v>
      </c>
      <c r="AC23">
        <v>276</v>
      </c>
      <c r="AD23">
        <v>0.40116279069767441</v>
      </c>
    </row>
    <row r="24" spans="1:30" hidden="1" x14ac:dyDescent="0.25">
      <c r="A24">
        <v>2022</v>
      </c>
      <c r="B24" s="44" t="s">
        <v>32</v>
      </c>
      <c r="C24" s="44" t="s">
        <v>88</v>
      </c>
      <c r="D24" s="44" t="s">
        <v>83</v>
      </c>
      <c r="F24">
        <v>2</v>
      </c>
      <c r="G24" s="44" t="s">
        <v>194</v>
      </c>
      <c r="H24">
        <v>1</v>
      </c>
      <c r="I24">
        <v>1</v>
      </c>
      <c r="J24">
        <v>1</v>
      </c>
      <c r="K24" s="44" t="s">
        <v>186</v>
      </c>
      <c r="L24">
        <v>2</v>
      </c>
      <c r="M24" s="44" t="s">
        <v>192</v>
      </c>
      <c r="N24" s="44" t="s">
        <v>188</v>
      </c>
      <c r="O24">
        <v>98</v>
      </c>
      <c r="P24">
        <v>99</v>
      </c>
      <c r="Q24" s="44" t="s">
        <v>189</v>
      </c>
      <c r="R24" s="44" t="s">
        <v>189</v>
      </c>
      <c r="S24">
        <v>9</v>
      </c>
      <c r="T24" s="44" t="s">
        <v>190</v>
      </c>
      <c r="U24">
        <v>4</v>
      </c>
      <c r="V24" s="44" t="s">
        <v>188</v>
      </c>
      <c r="W24">
        <v>99</v>
      </c>
      <c r="X24" s="44" t="s">
        <v>190</v>
      </c>
      <c r="Y24" s="44" t="s">
        <v>191</v>
      </c>
      <c r="Z24">
        <v>2016</v>
      </c>
      <c r="AA24" t="b">
        <v>0</v>
      </c>
      <c r="AB24">
        <v>3249</v>
      </c>
      <c r="AC24">
        <v>1795</v>
      </c>
      <c r="AD24">
        <v>0.55247768544167442</v>
      </c>
    </row>
    <row r="25" spans="1:30" x14ac:dyDescent="0.25">
      <c r="A25">
        <v>2022</v>
      </c>
      <c r="B25" s="44" t="s">
        <v>25</v>
      </c>
      <c r="C25" s="44" t="s">
        <v>154</v>
      </c>
      <c r="D25" s="44" t="s">
        <v>87</v>
      </c>
      <c r="F25">
        <v>4</v>
      </c>
      <c r="G25" s="44" t="s">
        <v>196</v>
      </c>
      <c r="H25">
        <v>1</v>
      </c>
      <c r="I25">
        <v>1</v>
      </c>
      <c r="J25">
        <v>1</v>
      </c>
      <c r="K25" s="44" t="s">
        <v>186</v>
      </c>
      <c r="L25">
        <v>3</v>
      </c>
      <c r="M25" s="44" t="s">
        <v>193</v>
      </c>
      <c r="N25" s="44" t="s">
        <v>188</v>
      </c>
      <c r="O25">
        <v>98</v>
      </c>
      <c r="P25">
        <v>99</v>
      </c>
      <c r="Q25" s="44" t="s">
        <v>189</v>
      </c>
      <c r="R25" s="44" t="s">
        <v>189</v>
      </c>
      <c r="S25">
        <v>9</v>
      </c>
      <c r="T25" s="44" t="s">
        <v>190</v>
      </c>
      <c r="U25">
        <v>4</v>
      </c>
      <c r="V25" s="44" t="s">
        <v>188</v>
      </c>
      <c r="W25">
        <v>99</v>
      </c>
      <c r="X25" s="44" t="s">
        <v>190</v>
      </c>
      <c r="Y25" s="44" t="s">
        <v>191</v>
      </c>
      <c r="Z25">
        <v>2016</v>
      </c>
      <c r="AA25" t="b">
        <v>0</v>
      </c>
      <c r="AB25">
        <v>290</v>
      </c>
      <c r="AC25">
        <v>93</v>
      </c>
      <c r="AD25">
        <v>0.32068965517241377</v>
      </c>
    </row>
    <row r="26" spans="1:30" hidden="1" x14ac:dyDescent="0.25">
      <c r="A26">
        <v>2022</v>
      </c>
      <c r="B26" s="44" t="s">
        <v>30</v>
      </c>
      <c r="C26" s="44" t="s">
        <v>3</v>
      </c>
      <c r="D26" s="44" t="s">
        <v>87</v>
      </c>
      <c r="F26">
        <v>1</v>
      </c>
      <c r="G26" s="44" t="s">
        <v>185</v>
      </c>
      <c r="H26">
        <v>1</v>
      </c>
      <c r="I26">
        <v>1</v>
      </c>
      <c r="J26">
        <v>1</v>
      </c>
      <c r="K26" s="44" t="s">
        <v>186</v>
      </c>
      <c r="L26">
        <v>2</v>
      </c>
      <c r="M26" s="44" t="s">
        <v>192</v>
      </c>
      <c r="N26" s="44" t="s">
        <v>188</v>
      </c>
      <c r="O26">
        <v>98</v>
      </c>
      <c r="P26">
        <v>99</v>
      </c>
      <c r="Q26" s="44" t="s">
        <v>189</v>
      </c>
      <c r="R26" s="44" t="s">
        <v>189</v>
      </c>
      <c r="S26">
        <v>9</v>
      </c>
      <c r="T26" s="44" t="s">
        <v>190</v>
      </c>
      <c r="U26">
        <v>4</v>
      </c>
      <c r="V26" s="44" t="s">
        <v>188</v>
      </c>
      <c r="W26">
        <v>99</v>
      </c>
      <c r="X26" s="44" t="s">
        <v>190</v>
      </c>
      <c r="Y26" s="44" t="s">
        <v>191</v>
      </c>
      <c r="Z26">
        <v>2016</v>
      </c>
      <c r="AA26" t="b">
        <v>0</v>
      </c>
      <c r="AB26">
        <v>22361</v>
      </c>
      <c r="AC26">
        <v>14630</v>
      </c>
      <c r="AD26">
        <v>0.65426412056705874</v>
      </c>
    </row>
    <row r="27" spans="1:30" hidden="1" x14ac:dyDescent="0.25">
      <c r="A27">
        <v>2022</v>
      </c>
      <c r="B27" s="44" t="s">
        <v>30</v>
      </c>
      <c r="C27" s="44" t="s">
        <v>3</v>
      </c>
      <c r="D27" s="44" t="s">
        <v>87</v>
      </c>
      <c r="F27">
        <v>2</v>
      </c>
      <c r="G27" s="44" t="s">
        <v>194</v>
      </c>
      <c r="H27">
        <v>1</v>
      </c>
      <c r="I27">
        <v>1</v>
      </c>
      <c r="J27">
        <v>1</v>
      </c>
      <c r="K27" s="44" t="s">
        <v>186</v>
      </c>
      <c r="L27">
        <v>1</v>
      </c>
      <c r="M27" s="44" t="s">
        <v>187</v>
      </c>
      <c r="N27" s="44" t="s">
        <v>188</v>
      </c>
      <c r="O27">
        <v>98</v>
      </c>
      <c r="P27">
        <v>99</v>
      </c>
      <c r="Q27" s="44" t="s">
        <v>189</v>
      </c>
      <c r="R27" s="44" t="s">
        <v>189</v>
      </c>
      <c r="S27">
        <v>9</v>
      </c>
      <c r="T27" s="44" t="s">
        <v>190</v>
      </c>
      <c r="U27">
        <v>4</v>
      </c>
      <c r="V27" s="44" t="s">
        <v>188</v>
      </c>
      <c r="W27">
        <v>99</v>
      </c>
      <c r="X27" s="44" t="s">
        <v>190</v>
      </c>
      <c r="Y27" s="44" t="s">
        <v>191</v>
      </c>
      <c r="Z27">
        <v>2016</v>
      </c>
      <c r="AA27" t="b">
        <v>0</v>
      </c>
      <c r="AB27">
        <v>786</v>
      </c>
      <c r="AC27">
        <v>513</v>
      </c>
      <c r="AD27">
        <v>0.65267175572519087</v>
      </c>
    </row>
    <row r="28" spans="1:30" hidden="1" x14ac:dyDescent="0.25">
      <c r="A28">
        <v>2022</v>
      </c>
      <c r="B28" s="44" t="s">
        <v>30</v>
      </c>
      <c r="C28" s="44" t="s">
        <v>3</v>
      </c>
      <c r="D28" s="44" t="s">
        <v>87</v>
      </c>
      <c r="F28">
        <v>2</v>
      </c>
      <c r="G28" s="44" t="s">
        <v>194</v>
      </c>
      <c r="H28">
        <v>1</v>
      </c>
      <c r="I28">
        <v>1</v>
      </c>
      <c r="J28">
        <v>1</v>
      </c>
      <c r="K28" s="44" t="s">
        <v>186</v>
      </c>
      <c r="L28">
        <v>3</v>
      </c>
      <c r="M28" s="44" t="s">
        <v>193</v>
      </c>
      <c r="N28" s="44" t="s">
        <v>188</v>
      </c>
      <c r="O28">
        <v>98</v>
      </c>
      <c r="P28">
        <v>99</v>
      </c>
      <c r="Q28" s="44" t="s">
        <v>189</v>
      </c>
      <c r="R28" s="44" t="s">
        <v>189</v>
      </c>
      <c r="S28">
        <v>9</v>
      </c>
      <c r="T28" s="44" t="s">
        <v>190</v>
      </c>
      <c r="U28">
        <v>4</v>
      </c>
      <c r="V28" s="44" t="s">
        <v>188</v>
      </c>
      <c r="W28">
        <v>99</v>
      </c>
      <c r="X28" s="44" t="s">
        <v>190</v>
      </c>
      <c r="Y28" s="44" t="s">
        <v>191</v>
      </c>
      <c r="Z28">
        <v>2016</v>
      </c>
      <c r="AA28" t="b">
        <v>0</v>
      </c>
      <c r="AB28">
        <v>3</v>
      </c>
    </row>
    <row r="29" spans="1:30" x14ac:dyDescent="0.25">
      <c r="A29">
        <v>2022</v>
      </c>
      <c r="B29" s="44" t="s">
        <v>30</v>
      </c>
      <c r="C29" s="44" t="s">
        <v>3</v>
      </c>
      <c r="D29" s="44" t="s">
        <v>87</v>
      </c>
      <c r="F29">
        <v>4</v>
      </c>
      <c r="G29" s="44" t="s">
        <v>196</v>
      </c>
      <c r="H29">
        <v>1</v>
      </c>
      <c r="I29">
        <v>1</v>
      </c>
      <c r="J29">
        <v>1</v>
      </c>
      <c r="K29" s="44" t="s">
        <v>186</v>
      </c>
      <c r="L29">
        <v>4</v>
      </c>
      <c r="M29" s="44" t="s">
        <v>195</v>
      </c>
      <c r="N29" s="44" t="s">
        <v>188</v>
      </c>
      <c r="O29">
        <v>98</v>
      </c>
      <c r="P29">
        <v>99</v>
      </c>
      <c r="Q29" s="44" t="s">
        <v>189</v>
      </c>
      <c r="R29" s="44" t="s">
        <v>189</v>
      </c>
      <c r="S29">
        <v>9</v>
      </c>
      <c r="T29" s="44" t="s">
        <v>190</v>
      </c>
      <c r="U29">
        <v>4</v>
      </c>
      <c r="V29" s="44" t="s">
        <v>188</v>
      </c>
      <c r="W29">
        <v>99</v>
      </c>
      <c r="X29" s="44" t="s">
        <v>190</v>
      </c>
      <c r="Y29" s="44" t="s">
        <v>191</v>
      </c>
      <c r="Z29">
        <v>2019</v>
      </c>
      <c r="AA29" t="b">
        <v>0</v>
      </c>
      <c r="AB29">
        <v>11171</v>
      </c>
      <c r="AC29">
        <v>2126</v>
      </c>
      <c r="AD29">
        <v>0.19031420642735655</v>
      </c>
    </row>
    <row r="30" spans="1:30" hidden="1" x14ac:dyDescent="0.25">
      <c r="A30">
        <v>2022</v>
      </c>
      <c r="B30" s="44" t="s">
        <v>33</v>
      </c>
      <c r="C30" s="44" t="s">
        <v>4</v>
      </c>
      <c r="D30" s="44" t="s">
        <v>87</v>
      </c>
      <c r="F30">
        <v>1</v>
      </c>
      <c r="G30" s="44" t="s">
        <v>185</v>
      </c>
      <c r="H30">
        <v>1</v>
      </c>
      <c r="I30">
        <v>1</v>
      </c>
      <c r="J30">
        <v>1</v>
      </c>
      <c r="K30" s="44" t="s">
        <v>186</v>
      </c>
      <c r="L30">
        <v>1</v>
      </c>
      <c r="M30" s="44" t="s">
        <v>187</v>
      </c>
      <c r="N30" s="44" t="s">
        <v>188</v>
      </c>
      <c r="O30">
        <v>98</v>
      </c>
      <c r="P30">
        <v>99</v>
      </c>
      <c r="Q30" s="44" t="s">
        <v>189</v>
      </c>
      <c r="R30" s="44" t="s">
        <v>189</v>
      </c>
      <c r="S30">
        <v>9</v>
      </c>
      <c r="T30" s="44" t="s">
        <v>190</v>
      </c>
      <c r="U30">
        <v>4</v>
      </c>
      <c r="V30" s="44" t="s">
        <v>188</v>
      </c>
      <c r="W30">
        <v>99</v>
      </c>
      <c r="X30" s="44" t="s">
        <v>190</v>
      </c>
      <c r="Y30" s="44" t="s">
        <v>191</v>
      </c>
      <c r="Z30">
        <v>2016</v>
      </c>
      <c r="AA30" t="b">
        <v>0</v>
      </c>
      <c r="AB30">
        <v>108485</v>
      </c>
      <c r="AC30">
        <v>78635</v>
      </c>
      <c r="AD30">
        <v>0.72484675300732815</v>
      </c>
    </row>
    <row r="31" spans="1:30" hidden="1" x14ac:dyDescent="0.25">
      <c r="A31">
        <v>2022</v>
      </c>
      <c r="B31" s="44" t="s">
        <v>33</v>
      </c>
      <c r="C31" s="44" t="s">
        <v>4</v>
      </c>
      <c r="D31" s="44" t="s">
        <v>87</v>
      </c>
      <c r="F31">
        <v>2</v>
      </c>
      <c r="G31" s="44" t="s">
        <v>194</v>
      </c>
      <c r="H31">
        <v>1</v>
      </c>
      <c r="I31">
        <v>1</v>
      </c>
      <c r="J31">
        <v>1</v>
      </c>
      <c r="K31" s="44" t="s">
        <v>186</v>
      </c>
      <c r="L31">
        <v>3</v>
      </c>
      <c r="M31" s="44" t="s">
        <v>193</v>
      </c>
      <c r="N31" s="44" t="s">
        <v>188</v>
      </c>
      <c r="O31">
        <v>98</v>
      </c>
      <c r="P31">
        <v>99</v>
      </c>
      <c r="Q31" s="44" t="s">
        <v>189</v>
      </c>
      <c r="R31" s="44" t="s">
        <v>189</v>
      </c>
      <c r="S31">
        <v>9</v>
      </c>
      <c r="T31" s="44" t="s">
        <v>190</v>
      </c>
      <c r="U31">
        <v>4</v>
      </c>
      <c r="V31" s="44" t="s">
        <v>188</v>
      </c>
      <c r="W31">
        <v>99</v>
      </c>
      <c r="X31" s="44" t="s">
        <v>190</v>
      </c>
      <c r="Y31" s="44" t="s">
        <v>191</v>
      </c>
      <c r="Z31">
        <v>2016</v>
      </c>
      <c r="AA31" t="b">
        <v>0</v>
      </c>
      <c r="AB31">
        <v>476</v>
      </c>
      <c r="AC31">
        <v>270</v>
      </c>
      <c r="AD31">
        <v>0.5672268907563025</v>
      </c>
    </row>
    <row r="32" spans="1:30" x14ac:dyDescent="0.25">
      <c r="A32">
        <v>2022</v>
      </c>
      <c r="B32" s="44" t="s">
        <v>33</v>
      </c>
      <c r="C32" s="44" t="s">
        <v>4</v>
      </c>
      <c r="D32" s="44" t="s">
        <v>87</v>
      </c>
      <c r="F32">
        <v>4</v>
      </c>
      <c r="G32" s="44" t="s">
        <v>196</v>
      </c>
      <c r="H32">
        <v>1</v>
      </c>
      <c r="I32">
        <v>1</v>
      </c>
      <c r="J32">
        <v>1</v>
      </c>
      <c r="K32" s="44" t="s">
        <v>186</v>
      </c>
      <c r="L32">
        <v>1</v>
      </c>
      <c r="M32" s="44" t="s">
        <v>187</v>
      </c>
      <c r="N32" s="44" t="s">
        <v>188</v>
      </c>
      <c r="O32">
        <v>98</v>
      </c>
      <c r="P32">
        <v>99</v>
      </c>
      <c r="Q32" s="44" t="s">
        <v>189</v>
      </c>
      <c r="R32" s="44" t="s">
        <v>189</v>
      </c>
      <c r="S32">
        <v>9</v>
      </c>
      <c r="T32" s="44" t="s">
        <v>190</v>
      </c>
      <c r="U32">
        <v>4</v>
      </c>
      <c r="V32" s="44" t="s">
        <v>188</v>
      </c>
      <c r="W32">
        <v>99</v>
      </c>
      <c r="X32" s="44" t="s">
        <v>190</v>
      </c>
      <c r="Y32" s="44" t="s">
        <v>191</v>
      </c>
      <c r="Z32">
        <v>2016</v>
      </c>
      <c r="AA32" t="b">
        <v>0</v>
      </c>
      <c r="AB32">
        <v>17560</v>
      </c>
      <c r="AC32">
        <v>5596</v>
      </c>
      <c r="AD32">
        <v>0.31867881548974941</v>
      </c>
    </row>
    <row r="33" spans="1:30" x14ac:dyDescent="0.25">
      <c r="A33">
        <v>2022</v>
      </c>
      <c r="B33" s="44" t="s">
        <v>33</v>
      </c>
      <c r="C33" s="44" t="s">
        <v>4</v>
      </c>
      <c r="D33" s="44" t="s">
        <v>87</v>
      </c>
      <c r="F33">
        <v>4</v>
      </c>
      <c r="G33" s="44" t="s">
        <v>196</v>
      </c>
      <c r="H33">
        <v>1</v>
      </c>
      <c r="I33">
        <v>1</v>
      </c>
      <c r="J33">
        <v>1</v>
      </c>
      <c r="K33" s="44" t="s">
        <v>186</v>
      </c>
      <c r="L33">
        <v>3</v>
      </c>
      <c r="M33" s="44" t="s">
        <v>193</v>
      </c>
      <c r="N33" s="44" t="s">
        <v>188</v>
      </c>
      <c r="O33">
        <v>98</v>
      </c>
      <c r="P33">
        <v>99</v>
      </c>
      <c r="Q33" s="44" t="s">
        <v>189</v>
      </c>
      <c r="R33" s="44" t="s">
        <v>189</v>
      </c>
      <c r="S33">
        <v>9</v>
      </c>
      <c r="T33" s="44" t="s">
        <v>190</v>
      </c>
      <c r="U33">
        <v>4</v>
      </c>
      <c r="V33" s="44" t="s">
        <v>188</v>
      </c>
      <c r="W33">
        <v>99</v>
      </c>
      <c r="X33" s="44" t="s">
        <v>190</v>
      </c>
      <c r="Y33" s="44" t="s">
        <v>191</v>
      </c>
      <c r="Z33">
        <v>2016</v>
      </c>
      <c r="AA33" t="b">
        <v>0</v>
      </c>
      <c r="AB33">
        <v>17542</v>
      </c>
      <c r="AC33">
        <v>5582</v>
      </c>
      <c r="AD33">
        <v>0.31820773001938207</v>
      </c>
    </row>
    <row r="34" spans="1:30" hidden="1" x14ac:dyDescent="0.25">
      <c r="A34">
        <v>2022</v>
      </c>
      <c r="B34" s="44" t="s">
        <v>35</v>
      </c>
      <c r="C34" s="44" t="s">
        <v>5</v>
      </c>
      <c r="D34" s="44" t="s">
        <v>87</v>
      </c>
      <c r="F34">
        <v>1</v>
      </c>
      <c r="G34" s="44" t="s">
        <v>185</v>
      </c>
      <c r="H34">
        <v>1</v>
      </c>
      <c r="I34">
        <v>1</v>
      </c>
      <c r="J34">
        <v>1</v>
      </c>
      <c r="K34" s="44" t="s">
        <v>186</v>
      </c>
      <c r="L34">
        <v>2</v>
      </c>
      <c r="M34" s="44" t="s">
        <v>192</v>
      </c>
      <c r="N34" s="44" t="s">
        <v>188</v>
      </c>
      <c r="O34">
        <v>98</v>
      </c>
      <c r="P34">
        <v>99</v>
      </c>
      <c r="Q34" s="44" t="s">
        <v>189</v>
      </c>
      <c r="R34" s="44" t="s">
        <v>189</v>
      </c>
      <c r="S34">
        <v>9</v>
      </c>
      <c r="T34" s="44" t="s">
        <v>190</v>
      </c>
      <c r="U34">
        <v>4</v>
      </c>
      <c r="V34" s="44" t="s">
        <v>188</v>
      </c>
      <c r="W34">
        <v>99</v>
      </c>
      <c r="X34" s="44" t="s">
        <v>190</v>
      </c>
      <c r="Y34" s="44" t="s">
        <v>191</v>
      </c>
      <c r="Z34">
        <v>2016</v>
      </c>
      <c r="AA34" t="b">
        <v>0</v>
      </c>
      <c r="AB34">
        <v>23162</v>
      </c>
      <c r="AC34">
        <v>13364</v>
      </c>
      <c r="AD34">
        <v>0.57697953544598912</v>
      </c>
    </row>
    <row r="35" spans="1:30" hidden="1" x14ac:dyDescent="0.25">
      <c r="A35">
        <v>2022</v>
      </c>
      <c r="B35" s="44" t="s">
        <v>35</v>
      </c>
      <c r="C35" s="44" t="s">
        <v>5</v>
      </c>
      <c r="D35" s="44" t="s">
        <v>87</v>
      </c>
      <c r="F35">
        <v>1</v>
      </c>
      <c r="G35" s="44" t="s">
        <v>185</v>
      </c>
      <c r="H35">
        <v>1</v>
      </c>
      <c r="I35">
        <v>1</v>
      </c>
      <c r="J35">
        <v>1</v>
      </c>
      <c r="K35" s="44" t="s">
        <v>186</v>
      </c>
      <c r="L35">
        <v>3</v>
      </c>
      <c r="M35" s="44" t="s">
        <v>193</v>
      </c>
      <c r="N35" s="44" t="s">
        <v>188</v>
      </c>
      <c r="O35">
        <v>98</v>
      </c>
      <c r="P35">
        <v>99</v>
      </c>
      <c r="Q35" s="44" t="s">
        <v>189</v>
      </c>
      <c r="R35" s="44" t="s">
        <v>189</v>
      </c>
      <c r="S35">
        <v>9</v>
      </c>
      <c r="T35" s="44" t="s">
        <v>190</v>
      </c>
      <c r="U35">
        <v>4</v>
      </c>
      <c r="V35" s="44" t="s">
        <v>188</v>
      </c>
      <c r="W35">
        <v>99</v>
      </c>
      <c r="X35" s="44" t="s">
        <v>190</v>
      </c>
      <c r="Y35" s="44" t="s">
        <v>191</v>
      </c>
      <c r="Z35">
        <v>2016</v>
      </c>
      <c r="AA35" t="b">
        <v>0</v>
      </c>
      <c r="AB35">
        <v>1112</v>
      </c>
      <c r="AC35">
        <v>272</v>
      </c>
      <c r="AD35">
        <v>0.2446043165467626</v>
      </c>
    </row>
    <row r="36" spans="1:30" hidden="1" x14ac:dyDescent="0.25">
      <c r="A36">
        <v>2022</v>
      </c>
      <c r="B36" s="44" t="s">
        <v>35</v>
      </c>
      <c r="C36" s="44" t="s">
        <v>5</v>
      </c>
      <c r="D36" s="44" t="s">
        <v>87</v>
      </c>
      <c r="F36">
        <v>2</v>
      </c>
      <c r="G36" s="44" t="s">
        <v>194</v>
      </c>
      <c r="H36">
        <v>1</v>
      </c>
      <c r="I36">
        <v>1</v>
      </c>
      <c r="J36">
        <v>1</v>
      </c>
      <c r="K36" s="44" t="s">
        <v>186</v>
      </c>
      <c r="L36">
        <v>1</v>
      </c>
      <c r="M36" s="44" t="s">
        <v>187</v>
      </c>
      <c r="N36" s="44" t="s">
        <v>188</v>
      </c>
      <c r="O36">
        <v>98</v>
      </c>
      <c r="P36">
        <v>99</v>
      </c>
      <c r="Q36" s="44" t="s">
        <v>189</v>
      </c>
      <c r="R36" s="44" t="s">
        <v>189</v>
      </c>
      <c r="S36">
        <v>9</v>
      </c>
      <c r="T36" s="44" t="s">
        <v>190</v>
      </c>
      <c r="U36">
        <v>4</v>
      </c>
      <c r="V36" s="44" t="s">
        <v>188</v>
      </c>
      <c r="W36">
        <v>99</v>
      </c>
      <c r="X36" s="44" t="s">
        <v>190</v>
      </c>
      <c r="Y36" s="44" t="s">
        <v>191</v>
      </c>
      <c r="Z36">
        <v>2016</v>
      </c>
      <c r="AA36" t="b">
        <v>0</v>
      </c>
      <c r="AB36">
        <v>2845</v>
      </c>
      <c r="AC36">
        <v>2113</v>
      </c>
      <c r="AD36">
        <v>0.74270650263620386</v>
      </c>
    </row>
    <row r="37" spans="1:30" hidden="1" x14ac:dyDescent="0.25">
      <c r="A37">
        <v>2022</v>
      </c>
      <c r="B37" s="44" t="s">
        <v>35</v>
      </c>
      <c r="C37" s="44" t="s">
        <v>5</v>
      </c>
      <c r="D37" s="44" t="s">
        <v>87</v>
      </c>
      <c r="F37">
        <v>2</v>
      </c>
      <c r="G37" s="44" t="s">
        <v>194</v>
      </c>
      <c r="H37">
        <v>1</v>
      </c>
      <c r="I37">
        <v>1</v>
      </c>
      <c r="J37">
        <v>1</v>
      </c>
      <c r="K37" s="44" t="s">
        <v>186</v>
      </c>
      <c r="L37">
        <v>2</v>
      </c>
      <c r="M37" s="44" t="s">
        <v>192</v>
      </c>
      <c r="N37" s="44" t="s">
        <v>188</v>
      </c>
      <c r="O37">
        <v>98</v>
      </c>
      <c r="P37">
        <v>99</v>
      </c>
      <c r="Q37" s="44" t="s">
        <v>189</v>
      </c>
      <c r="R37" s="44" t="s">
        <v>189</v>
      </c>
      <c r="S37">
        <v>9</v>
      </c>
      <c r="T37" s="44" t="s">
        <v>190</v>
      </c>
      <c r="U37">
        <v>4</v>
      </c>
      <c r="V37" s="44" t="s">
        <v>188</v>
      </c>
      <c r="W37">
        <v>99</v>
      </c>
      <c r="X37" s="44" t="s">
        <v>190</v>
      </c>
      <c r="Y37" s="44" t="s">
        <v>191</v>
      </c>
      <c r="Z37">
        <v>2016</v>
      </c>
      <c r="AA37" t="b">
        <v>0</v>
      </c>
      <c r="AB37">
        <v>2831</v>
      </c>
      <c r="AC37">
        <v>2107</v>
      </c>
      <c r="AD37">
        <v>0.74425997880607564</v>
      </c>
    </row>
    <row r="38" spans="1:30" x14ac:dyDescent="0.25">
      <c r="A38">
        <v>2022</v>
      </c>
      <c r="B38" s="44" t="s">
        <v>35</v>
      </c>
      <c r="C38" s="44" t="s">
        <v>5</v>
      </c>
      <c r="D38" s="44" t="s">
        <v>87</v>
      </c>
      <c r="F38">
        <v>4</v>
      </c>
      <c r="G38" s="44" t="s">
        <v>196</v>
      </c>
      <c r="H38">
        <v>1</v>
      </c>
      <c r="I38">
        <v>1</v>
      </c>
      <c r="J38">
        <v>1</v>
      </c>
      <c r="K38" s="44" t="s">
        <v>186</v>
      </c>
      <c r="L38">
        <v>4</v>
      </c>
      <c r="M38" s="44" t="s">
        <v>195</v>
      </c>
      <c r="N38" s="44" t="s">
        <v>188</v>
      </c>
      <c r="O38">
        <v>98</v>
      </c>
      <c r="P38">
        <v>99</v>
      </c>
      <c r="Q38" s="44" t="s">
        <v>189</v>
      </c>
      <c r="R38" s="44" t="s">
        <v>189</v>
      </c>
      <c r="S38">
        <v>9</v>
      </c>
      <c r="T38" s="44" t="s">
        <v>190</v>
      </c>
      <c r="U38">
        <v>4</v>
      </c>
      <c r="V38" s="44" t="s">
        <v>188</v>
      </c>
      <c r="W38">
        <v>99</v>
      </c>
      <c r="X38" s="44" t="s">
        <v>190</v>
      </c>
      <c r="Y38" s="44" t="s">
        <v>191</v>
      </c>
      <c r="Z38">
        <v>2019</v>
      </c>
      <c r="AA38" t="b">
        <v>0</v>
      </c>
      <c r="AB38">
        <v>1739</v>
      </c>
      <c r="AC38">
        <v>613</v>
      </c>
      <c r="AD38">
        <v>0.3525014376078206</v>
      </c>
    </row>
    <row r="39" spans="1:30" hidden="1" x14ac:dyDescent="0.25">
      <c r="A39">
        <v>2022</v>
      </c>
      <c r="B39" s="44" t="s">
        <v>36</v>
      </c>
      <c r="C39" s="44" t="s">
        <v>91</v>
      </c>
      <c r="D39" s="44" t="s">
        <v>90</v>
      </c>
      <c r="F39">
        <v>1</v>
      </c>
      <c r="G39" s="44" t="s">
        <v>185</v>
      </c>
      <c r="H39">
        <v>1</v>
      </c>
      <c r="I39">
        <v>1</v>
      </c>
      <c r="J39">
        <v>1</v>
      </c>
      <c r="K39" s="44" t="s">
        <v>186</v>
      </c>
      <c r="L39">
        <v>2</v>
      </c>
      <c r="M39" s="44" t="s">
        <v>192</v>
      </c>
      <c r="N39" s="44" t="s">
        <v>188</v>
      </c>
      <c r="O39">
        <v>98</v>
      </c>
      <c r="P39">
        <v>99</v>
      </c>
      <c r="Q39" s="44" t="s">
        <v>189</v>
      </c>
      <c r="R39" s="44" t="s">
        <v>189</v>
      </c>
      <c r="S39">
        <v>9</v>
      </c>
      <c r="T39" s="44" t="s">
        <v>190</v>
      </c>
      <c r="U39">
        <v>4</v>
      </c>
      <c r="V39" s="44" t="s">
        <v>188</v>
      </c>
      <c r="W39">
        <v>99</v>
      </c>
      <c r="X39" s="44" t="s">
        <v>190</v>
      </c>
      <c r="Y39" s="44" t="s">
        <v>191</v>
      </c>
      <c r="Z39">
        <v>2016</v>
      </c>
      <c r="AA39" t="b">
        <v>0</v>
      </c>
      <c r="AB39">
        <v>9475</v>
      </c>
      <c r="AC39">
        <v>6336</v>
      </c>
      <c r="AD39">
        <v>0.6687071240105541</v>
      </c>
    </row>
    <row r="40" spans="1:30" hidden="1" x14ac:dyDescent="0.25">
      <c r="A40">
        <v>2022</v>
      </c>
      <c r="B40" s="44" t="s">
        <v>36</v>
      </c>
      <c r="C40" s="44" t="s">
        <v>91</v>
      </c>
      <c r="D40" s="44" t="s">
        <v>90</v>
      </c>
      <c r="F40">
        <v>1</v>
      </c>
      <c r="G40" s="44" t="s">
        <v>185</v>
      </c>
      <c r="H40">
        <v>1</v>
      </c>
      <c r="I40">
        <v>1</v>
      </c>
      <c r="J40">
        <v>1</v>
      </c>
      <c r="K40" s="44" t="s">
        <v>186</v>
      </c>
      <c r="L40">
        <v>3</v>
      </c>
      <c r="M40" s="44" t="s">
        <v>193</v>
      </c>
      <c r="N40" s="44" t="s">
        <v>188</v>
      </c>
      <c r="O40">
        <v>98</v>
      </c>
      <c r="P40">
        <v>99</v>
      </c>
      <c r="Q40" s="44" t="s">
        <v>189</v>
      </c>
      <c r="R40" s="44" t="s">
        <v>189</v>
      </c>
      <c r="S40">
        <v>9</v>
      </c>
      <c r="T40" s="44" t="s">
        <v>190</v>
      </c>
      <c r="U40">
        <v>4</v>
      </c>
      <c r="V40" s="44" t="s">
        <v>188</v>
      </c>
      <c r="W40">
        <v>99</v>
      </c>
      <c r="X40" s="44" t="s">
        <v>190</v>
      </c>
      <c r="Y40" s="44" t="s">
        <v>191</v>
      </c>
      <c r="Z40">
        <v>2016</v>
      </c>
      <c r="AA40" t="b">
        <v>0</v>
      </c>
      <c r="AB40">
        <v>24</v>
      </c>
      <c r="AC40">
        <v>18</v>
      </c>
      <c r="AD40">
        <v>0.75</v>
      </c>
    </row>
    <row r="41" spans="1:30" hidden="1" x14ac:dyDescent="0.25">
      <c r="A41">
        <v>2022</v>
      </c>
      <c r="B41" s="44" t="s">
        <v>36</v>
      </c>
      <c r="C41" s="44" t="s">
        <v>91</v>
      </c>
      <c r="D41" s="44" t="s">
        <v>90</v>
      </c>
      <c r="F41">
        <v>2</v>
      </c>
      <c r="G41" s="44" t="s">
        <v>194</v>
      </c>
      <c r="H41">
        <v>1</v>
      </c>
      <c r="I41">
        <v>1</v>
      </c>
      <c r="J41">
        <v>1</v>
      </c>
      <c r="K41" s="44" t="s">
        <v>186</v>
      </c>
      <c r="L41">
        <v>1</v>
      </c>
      <c r="M41" s="44" t="s">
        <v>187</v>
      </c>
      <c r="N41" s="44" t="s">
        <v>188</v>
      </c>
      <c r="O41">
        <v>98</v>
      </c>
      <c r="P41">
        <v>99</v>
      </c>
      <c r="Q41" s="44" t="s">
        <v>189</v>
      </c>
      <c r="R41" s="44" t="s">
        <v>189</v>
      </c>
      <c r="S41">
        <v>9</v>
      </c>
      <c r="T41" s="44" t="s">
        <v>190</v>
      </c>
      <c r="U41">
        <v>4</v>
      </c>
      <c r="V41" s="44" t="s">
        <v>188</v>
      </c>
      <c r="W41">
        <v>99</v>
      </c>
      <c r="X41" s="44" t="s">
        <v>190</v>
      </c>
      <c r="Y41" s="44" t="s">
        <v>191</v>
      </c>
      <c r="Z41">
        <v>2016</v>
      </c>
      <c r="AA41" t="b">
        <v>0</v>
      </c>
      <c r="AB41">
        <v>10791</v>
      </c>
      <c r="AC41">
        <v>8154</v>
      </c>
      <c r="AD41">
        <v>0.75562969140950798</v>
      </c>
    </row>
    <row r="42" spans="1:30" hidden="1" x14ac:dyDescent="0.25">
      <c r="A42">
        <v>2022</v>
      </c>
      <c r="B42" s="44" t="s">
        <v>36</v>
      </c>
      <c r="C42" s="44" t="s">
        <v>91</v>
      </c>
      <c r="D42" s="44" t="s">
        <v>90</v>
      </c>
      <c r="F42">
        <v>2</v>
      </c>
      <c r="G42" s="44" t="s">
        <v>194</v>
      </c>
      <c r="H42">
        <v>1</v>
      </c>
      <c r="I42">
        <v>1</v>
      </c>
      <c r="J42">
        <v>1</v>
      </c>
      <c r="K42" s="44" t="s">
        <v>186</v>
      </c>
      <c r="L42">
        <v>2</v>
      </c>
      <c r="M42" s="44" t="s">
        <v>192</v>
      </c>
      <c r="N42" s="44" t="s">
        <v>188</v>
      </c>
      <c r="O42">
        <v>98</v>
      </c>
      <c r="P42">
        <v>99</v>
      </c>
      <c r="Q42" s="44" t="s">
        <v>189</v>
      </c>
      <c r="R42" s="44" t="s">
        <v>189</v>
      </c>
      <c r="S42">
        <v>9</v>
      </c>
      <c r="T42" s="44" t="s">
        <v>190</v>
      </c>
      <c r="U42">
        <v>4</v>
      </c>
      <c r="V42" s="44" t="s">
        <v>188</v>
      </c>
      <c r="W42">
        <v>99</v>
      </c>
      <c r="X42" s="44" t="s">
        <v>190</v>
      </c>
      <c r="Y42" s="44" t="s">
        <v>191</v>
      </c>
      <c r="Z42">
        <v>2016</v>
      </c>
      <c r="AA42" t="b">
        <v>0</v>
      </c>
      <c r="AB42">
        <v>10528</v>
      </c>
      <c r="AC42">
        <v>8041</v>
      </c>
      <c r="AD42">
        <v>0.76377279635258355</v>
      </c>
    </row>
    <row r="43" spans="1:30" x14ac:dyDescent="0.25">
      <c r="A43">
        <v>2022</v>
      </c>
      <c r="B43" s="44" t="s">
        <v>36</v>
      </c>
      <c r="C43" s="44" t="s">
        <v>91</v>
      </c>
      <c r="D43" s="44" t="s">
        <v>90</v>
      </c>
      <c r="F43">
        <v>4</v>
      </c>
      <c r="G43" s="44" t="s">
        <v>196</v>
      </c>
      <c r="H43">
        <v>1</v>
      </c>
      <c r="I43">
        <v>1</v>
      </c>
      <c r="J43">
        <v>1</v>
      </c>
      <c r="K43" s="44" t="s">
        <v>186</v>
      </c>
      <c r="L43">
        <v>4</v>
      </c>
      <c r="M43" s="44" t="s">
        <v>195</v>
      </c>
      <c r="N43" s="44" t="s">
        <v>188</v>
      </c>
      <c r="O43">
        <v>98</v>
      </c>
      <c r="P43">
        <v>99</v>
      </c>
      <c r="Q43" s="44" t="s">
        <v>189</v>
      </c>
      <c r="R43" s="44" t="s">
        <v>189</v>
      </c>
      <c r="S43">
        <v>9</v>
      </c>
      <c r="T43" s="44" t="s">
        <v>190</v>
      </c>
      <c r="U43">
        <v>4</v>
      </c>
      <c r="V43" s="44" t="s">
        <v>188</v>
      </c>
      <c r="W43">
        <v>99</v>
      </c>
      <c r="X43" s="44" t="s">
        <v>190</v>
      </c>
      <c r="Y43" s="44" t="s">
        <v>191</v>
      </c>
      <c r="Z43">
        <v>2019</v>
      </c>
      <c r="AA43" t="b">
        <v>0</v>
      </c>
      <c r="AB43">
        <v>253</v>
      </c>
      <c r="AC43">
        <v>14</v>
      </c>
      <c r="AD43">
        <v>5.533596837944664E-2</v>
      </c>
    </row>
    <row r="44" spans="1:30" hidden="1" x14ac:dyDescent="0.25">
      <c r="A44">
        <v>2022</v>
      </c>
      <c r="B44" s="44" t="s">
        <v>39</v>
      </c>
      <c r="C44" s="44" t="s">
        <v>94</v>
      </c>
      <c r="D44" s="44" t="s">
        <v>83</v>
      </c>
      <c r="F44">
        <v>1</v>
      </c>
      <c r="G44" s="44" t="s">
        <v>185</v>
      </c>
      <c r="H44">
        <v>1</v>
      </c>
      <c r="I44">
        <v>1</v>
      </c>
      <c r="J44">
        <v>1</v>
      </c>
      <c r="K44" s="44" t="s">
        <v>186</v>
      </c>
      <c r="L44">
        <v>2</v>
      </c>
      <c r="M44" s="44" t="s">
        <v>192</v>
      </c>
      <c r="N44" s="44" t="s">
        <v>188</v>
      </c>
      <c r="O44">
        <v>98</v>
      </c>
      <c r="P44">
        <v>99</v>
      </c>
      <c r="Q44" s="44" t="s">
        <v>189</v>
      </c>
      <c r="R44" s="44" t="s">
        <v>189</v>
      </c>
      <c r="S44">
        <v>9</v>
      </c>
      <c r="T44" s="44" t="s">
        <v>190</v>
      </c>
      <c r="U44">
        <v>4</v>
      </c>
      <c r="V44" s="44" t="s">
        <v>188</v>
      </c>
      <c r="W44">
        <v>99</v>
      </c>
      <c r="X44" s="44" t="s">
        <v>190</v>
      </c>
      <c r="Y44" s="44" t="s">
        <v>191</v>
      </c>
      <c r="Z44">
        <v>2016</v>
      </c>
      <c r="AA44" t="b">
        <v>0</v>
      </c>
      <c r="AB44">
        <v>147</v>
      </c>
      <c r="AC44">
        <v>80</v>
      </c>
      <c r="AD44">
        <v>0.54421768707482998</v>
      </c>
    </row>
    <row r="45" spans="1:30" hidden="1" x14ac:dyDescent="0.25">
      <c r="A45">
        <v>2022</v>
      </c>
      <c r="B45" s="44" t="s">
        <v>39</v>
      </c>
      <c r="C45" s="44" t="s">
        <v>94</v>
      </c>
      <c r="D45" s="44" t="s">
        <v>83</v>
      </c>
      <c r="F45">
        <v>2</v>
      </c>
      <c r="G45" s="44" t="s">
        <v>194</v>
      </c>
      <c r="H45">
        <v>1</v>
      </c>
      <c r="I45">
        <v>1</v>
      </c>
      <c r="J45">
        <v>1</v>
      </c>
      <c r="K45" s="44" t="s">
        <v>186</v>
      </c>
      <c r="L45">
        <v>1</v>
      </c>
      <c r="M45" s="44" t="s">
        <v>187</v>
      </c>
      <c r="N45" s="44" t="s">
        <v>188</v>
      </c>
      <c r="O45">
        <v>98</v>
      </c>
      <c r="P45">
        <v>99</v>
      </c>
      <c r="Q45" s="44" t="s">
        <v>189</v>
      </c>
      <c r="R45" s="44" t="s">
        <v>189</v>
      </c>
      <c r="S45">
        <v>9</v>
      </c>
      <c r="T45" s="44" t="s">
        <v>190</v>
      </c>
      <c r="U45">
        <v>4</v>
      </c>
      <c r="V45" s="44" t="s">
        <v>188</v>
      </c>
      <c r="W45">
        <v>99</v>
      </c>
      <c r="X45" s="44" t="s">
        <v>190</v>
      </c>
      <c r="Y45" s="44" t="s">
        <v>191</v>
      </c>
      <c r="Z45">
        <v>2016</v>
      </c>
      <c r="AA45" t="b">
        <v>0</v>
      </c>
      <c r="AB45">
        <v>7845</v>
      </c>
      <c r="AC45">
        <v>6334</v>
      </c>
      <c r="AD45">
        <v>0.80739324410452518</v>
      </c>
    </row>
    <row r="46" spans="1:30" hidden="1" x14ac:dyDescent="0.25">
      <c r="A46">
        <v>2022</v>
      </c>
      <c r="B46" s="44" t="s">
        <v>39</v>
      </c>
      <c r="C46" s="44" t="s">
        <v>94</v>
      </c>
      <c r="D46" s="44" t="s">
        <v>83</v>
      </c>
      <c r="F46">
        <v>2</v>
      </c>
      <c r="G46" s="44" t="s">
        <v>194</v>
      </c>
      <c r="H46">
        <v>1</v>
      </c>
      <c r="I46">
        <v>1</v>
      </c>
      <c r="J46">
        <v>1</v>
      </c>
      <c r="K46" s="44" t="s">
        <v>186</v>
      </c>
      <c r="L46">
        <v>3</v>
      </c>
      <c r="M46" s="44" t="s">
        <v>193</v>
      </c>
      <c r="N46" s="44" t="s">
        <v>188</v>
      </c>
      <c r="O46">
        <v>98</v>
      </c>
      <c r="P46">
        <v>99</v>
      </c>
      <c r="Q46" s="44" t="s">
        <v>189</v>
      </c>
      <c r="R46" s="44" t="s">
        <v>189</v>
      </c>
      <c r="S46">
        <v>9</v>
      </c>
      <c r="T46" s="44" t="s">
        <v>190</v>
      </c>
      <c r="U46">
        <v>4</v>
      </c>
      <c r="V46" s="44" t="s">
        <v>188</v>
      </c>
      <c r="W46">
        <v>99</v>
      </c>
      <c r="X46" s="44" t="s">
        <v>190</v>
      </c>
      <c r="Y46" s="44" t="s">
        <v>191</v>
      </c>
      <c r="Z46">
        <v>2016</v>
      </c>
      <c r="AA46" t="b">
        <v>0</v>
      </c>
      <c r="AB46">
        <v>2</v>
      </c>
      <c r="AC46">
        <v>1</v>
      </c>
      <c r="AD46">
        <v>0.5</v>
      </c>
    </row>
    <row r="47" spans="1:30" hidden="1" x14ac:dyDescent="0.25">
      <c r="A47">
        <v>2022</v>
      </c>
      <c r="B47" s="44" t="s">
        <v>30</v>
      </c>
      <c r="C47" s="44" t="s">
        <v>3</v>
      </c>
      <c r="D47" s="44" t="s">
        <v>87</v>
      </c>
      <c r="F47">
        <v>1</v>
      </c>
      <c r="G47" s="44" t="s">
        <v>185</v>
      </c>
      <c r="H47">
        <v>1</v>
      </c>
      <c r="I47">
        <v>1</v>
      </c>
      <c r="J47">
        <v>1</v>
      </c>
      <c r="K47" s="44" t="s">
        <v>186</v>
      </c>
      <c r="L47">
        <v>3</v>
      </c>
      <c r="M47" s="44" t="s">
        <v>193</v>
      </c>
      <c r="N47" s="44" t="s">
        <v>188</v>
      </c>
      <c r="O47">
        <v>98</v>
      </c>
      <c r="P47">
        <v>99</v>
      </c>
      <c r="Q47" s="44" t="s">
        <v>189</v>
      </c>
      <c r="R47" s="44" t="s">
        <v>189</v>
      </c>
      <c r="S47">
        <v>9</v>
      </c>
      <c r="T47" s="44" t="s">
        <v>190</v>
      </c>
      <c r="U47">
        <v>4</v>
      </c>
      <c r="V47" s="44" t="s">
        <v>188</v>
      </c>
      <c r="W47">
        <v>99</v>
      </c>
      <c r="X47" s="44" t="s">
        <v>190</v>
      </c>
      <c r="Y47" s="44" t="s">
        <v>191</v>
      </c>
      <c r="Z47">
        <v>2016</v>
      </c>
      <c r="AA47" t="b">
        <v>0</v>
      </c>
      <c r="AB47">
        <v>117</v>
      </c>
      <c r="AC47">
        <v>21</v>
      </c>
      <c r="AD47">
        <v>0.17948717948717949</v>
      </c>
    </row>
    <row r="48" spans="1:30" hidden="1" x14ac:dyDescent="0.25">
      <c r="A48">
        <v>2022</v>
      </c>
      <c r="B48" s="44" t="s">
        <v>30</v>
      </c>
      <c r="C48" s="44" t="s">
        <v>3</v>
      </c>
      <c r="D48" s="44" t="s">
        <v>87</v>
      </c>
      <c r="F48">
        <v>2</v>
      </c>
      <c r="G48" s="44" t="s">
        <v>194</v>
      </c>
      <c r="H48">
        <v>1</v>
      </c>
      <c r="I48">
        <v>1</v>
      </c>
      <c r="J48">
        <v>1</v>
      </c>
      <c r="K48" s="44" t="s">
        <v>186</v>
      </c>
      <c r="L48">
        <v>2</v>
      </c>
      <c r="M48" s="44" t="s">
        <v>192</v>
      </c>
      <c r="N48" s="44" t="s">
        <v>188</v>
      </c>
      <c r="O48">
        <v>98</v>
      </c>
      <c r="P48">
        <v>99</v>
      </c>
      <c r="Q48" s="44" t="s">
        <v>189</v>
      </c>
      <c r="R48" s="44" t="s">
        <v>189</v>
      </c>
      <c r="S48">
        <v>9</v>
      </c>
      <c r="T48" s="44" t="s">
        <v>190</v>
      </c>
      <c r="U48">
        <v>4</v>
      </c>
      <c r="V48" s="44" t="s">
        <v>188</v>
      </c>
      <c r="W48">
        <v>99</v>
      </c>
      <c r="X48" s="44" t="s">
        <v>190</v>
      </c>
      <c r="Y48" s="44" t="s">
        <v>191</v>
      </c>
      <c r="Z48">
        <v>2016</v>
      </c>
      <c r="AA48" t="b">
        <v>0</v>
      </c>
      <c r="AB48">
        <v>783</v>
      </c>
      <c r="AC48">
        <v>513</v>
      </c>
      <c r="AD48">
        <v>0.65517241379310343</v>
      </c>
    </row>
    <row r="49" spans="1:30" hidden="1" x14ac:dyDescent="0.25">
      <c r="A49">
        <v>2022</v>
      </c>
      <c r="B49" s="44" t="s">
        <v>33</v>
      </c>
      <c r="C49" s="44" t="s">
        <v>4</v>
      </c>
      <c r="D49" s="44" t="s">
        <v>87</v>
      </c>
      <c r="F49">
        <v>1</v>
      </c>
      <c r="G49" s="44" t="s">
        <v>185</v>
      </c>
      <c r="H49">
        <v>1</v>
      </c>
      <c r="I49">
        <v>1</v>
      </c>
      <c r="J49">
        <v>1</v>
      </c>
      <c r="K49" s="44" t="s">
        <v>186</v>
      </c>
      <c r="L49">
        <v>2</v>
      </c>
      <c r="M49" s="44" t="s">
        <v>192</v>
      </c>
      <c r="N49" s="44" t="s">
        <v>188</v>
      </c>
      <c r="O49">
        <v>98</v>
      </c>
      <c r="P49">
        <v>99</v>
      </c>
      <c r="Q49" s="44" t="s">
        <v>189</v>
      </c>
      <c r="R49" s="44" t="s">
        <v>189</v>
      </c>
      <c r="S49">
        <v>9</v>
      </c>
      <c r="T49" s="44" t="s">
        <v>190</v>
      </c>
      <c r="U49">
        <v>4</v>
      </c>
      <c r="V49" s="44" t="s">
        <v>188</v>
      </c>
      <c r="W49">
        <v>99</v>
      </c>
      <c r="X49" s="44" t="s">
        <v>190</v>
      </c>
      <c r="Y49" s="44" t="s">
        <v>191</v>
      </c>
      <c r="Z49">
        <v>2016</v>
      </c>
      <c r="AA49" t="b">
        <v>0</v>
      </c>
      <c r="AB49">
        <v>108483</v>
      </c>
      <c r="AC49">
        <v>78633</v>
      </c>
      <c r="AD49">
        <v>0.72484168026326701</v>
      </c>
    </row>
    <row r="50" spans="1:30" hidden="1" x14ac:dyDescent="0.25">
      <c r="A50">
        <v>2022</v>
      </c>
      <c r="B50" s="44" t="s">
        <v>33</v>
      </c>
      <c r="C50" s="44" t="s">
        <v>4</v>
      </c>
      <c r="D50" s="44" t="s">
        <v>87</v>
      </c>
      <c r="F50">
        <v>1</v>
      </c>
      <c r="G50" s="44" t="s">
        <v>185</v>
      </c>
      <c r="H50">
        <v>1</v>
      </c>
      <c r="I50">
        <v>1</v>
      </c>
      <c r="J50">
        <v>1</v>
      </c>
      <c r="K50" s="44" t="s">
        <v>186</v>
      </c>
      <c r="L50">
        <v>3</v>
      </c>
      <c r="M50" s="44" t="s">
        <v>193</v>
      </c>
      <c r="N50" s="44" t="s">
        <v>188</v>
      </c>
      <c r="O50">
        <v>98</v>
      </c>
      <c r="P50">
        <v>99</v>
      </c>
      <c r="Q50" s="44" t="s">
        <v>189</v>
      </c>
      <c r="R50" s="44" t="s">
        <v>189</v>
      </c>
      <c r="S50">
        <v>9</v>
      </c>
      <c r="T50" s="44" t="s">
        <v>190</v>
      </c>
      <c r="U50">
        <v>4</v>
      </c>
      <c r="V50" s="44" t="s">
        <v>188</v>
      </c>
      <c r="W50">
        <v>99</v>
      </c>
      <c r="X50" s="44" t="s">
        <v>190</v>
      </c>
      <c r="Y50" s="44" t="s">
        <v>191</v>
      </c>
      <c r="Z50">
        <v>2016</v>
      </c>
      <c r="AA50" t="b">
        <v>0</v>
      </c>
      <c r="AB50">
        <v>2</v>
      </c>
      <c r="AC50">
        <v>2</v>
      </c>
      <c r="AD50">
        <v>1</v>
      </c>
    </row>
    <row r="51" spans="1:30" hidden="1" x14ac:dyDescent="0.25">
      <c r="A51">
        <v>2022</v>
      </c>
      <c r="B51" s="44" t="s">
        <v>33</v>
      </c>
      <c r="C51" s="44" t="s">
        <v>4</v>
      </c>
      <c r="D51" s="44" t="s">
        <v>87</v>
      </c>
      <c r="F51">
        <v>2</v>
      </c>
      <c r="G51" s="44" t="s">
        <v>194</v>
      </c>
      <c r="H51">
        <v>1</v>
      </c>
      <c r="I51">
        <v>1</v>
      </c>
      <c r="J51">
        <v>1</v>
      </c>
      <c r="K51" s="44" t="s">
        <v>186</v>
      </c>
      <c r="L51">
        <v>1</v>
      </c>
      <c r="M51" s="44" t="s">
        <v>187</v>
      </c>
      <c r="N51" s="44" t="s">
        <v>188</v>
      </c>
      <c r="O51">
        <v>98</v>
      </c>
      <c r="P51">
        <v>99</v>
      </c>
      <c r="Q51" s="44" t="s">
        <v>189</v>
      </c>
      <c r="R51" s="44" t="s">
        <v>189</v>
      </c>
      <c r="S51">
        <v>9</v>
      </c>
      <c r="T51" s="44" t="s">
        <v>190</v>
      </c>
      <c r="U51">
        <v>4</v>
      </c>
      <c r="V51" s="44" t="s">
        <v>188</v>
      </c>
      <c r="W51">
        <v>99</v>
      </c>
      <c r="X51" s="44" t="s">
        <v>190</v>
      </c>
      <c r="Y51" s="44" t="s">
        <v>191</v>
      </c>
      <c r="Z51">
        <v>2016</v>
      </c>
      <c r="AA51" t="b">
        <v>0</v>
      </c>
      <c r="AB51">
        <v>27315</v>
      </c>
      <c r="AC51">
        <v>20914</v>
      </c>
      <c r="AD51">
        <v>0.76565989383122823</v>
      </c>
    </row>
    <row r="52" spans="1:30" hidden="1" x14ac:dyDescent="0.25">
      <c r="A52">
        <v>2022</v>
      </c>
      <c r="B52" s="44" t="s">
        <v>33</v>
      </c>
      <c r="C52" s="44" t="s">
        <v>4</v>
      </c>
      <c r="D52" s="44" t="s">
        <v>87</v>
      </c>
      <c r="F52">
        <v>2</v>
      </c>
      <c r="G52" s="44" t="s">
        <v>194</v>
      </c>
      <c r="H52">
        <v>1</v>
      </c>
      <c r="I52">
        <v>1</v>
      </c>
      <c r="J52">
        <v>1</v>
      </c>
      <c r="K52" s="44" t="s">
        <v>186</v>
      </c>
      <c r="L52">
        <v>2</v>
      </c>
      <c r="M52" s="44" t="s">
        <v>192</v>
      </c>
      <c r="N52" s="44" t="s">
        <v>188</v>
      </c>
      <c r="O52">
        <v>98</v>
      </c>
      <c r="P52">
        <v>99</v>
      </c>
      <c r="Q52" s="44" t="s">
        <v>189</v>
      </c>
      <c r="R52" s="44" t="s">
        <v>189</v>
      </c>
      <c r="S52">
        <v>9</v>
      </c>
      <c r="T52" s="44" t="s">
        <v>190</v>
      </c>
      <c r="U52">
        <v>4</v>
      </c>
      <c r="V52" s="44" t="s">
        <v>188</v>
      </c>
      <c r="W52">
        <v>99</v>
      </c>
      <c r="X52" s="44" t="s">
        <v>190</v>
      </c>
      <c r="Y52" s="44" t="s">
        <v>191</v>
      </c>
      <c r="Z52">
        <v>2016</v>
      </c>
      <c r="AA52" t="b">
        <v>0</v>
      </c>
      <c r="AB52">
        <v>26839</v>
      </c>
      <c r="AC52">
        <v>20644</v>
      </c>
      <c r="AD52">
        <v>0.76917917955214432</v>
      </c>
    </row>
    <row r="53" spans="1:30" x14ac:dyDescent="0.25">
      <c r="A53">
        <v>2022</v>
      </c>
      <c r="B53" s="44" t="s">
        <v>33</v>
      </c>
      <c r="C53" s="44" t="s">
        <v>4</v>
      </c>
      <c r="D53" s="44" t="s">
        <v>87</v>
      </c>
      <c r="F53">
        <v>4</v>
      </c>
      <c r="G53" s="44" t="s">
        <v>196</v>
      </c>
      <c r="H53">
        <v>1</v>
      </c>
      <c r="I53">
        <v>1</v>
      </c>
      <c r="J53">
        <v>1</v>
      </c>
      <c r="K53" s="44" t="s">
        <v>186</v>
      </c>
      <c r="L53">
        <v>2</v>
      </c>
      <c r="M53" s="44" t="s">
        <v>192</v>
      </c>
      <c r="N53" s="44" t="s">
        <v>188</v>
      </c>
      <c r="O53">
        <v>98</v>
      </c>
      <c r="P53">
        <v>99</v>
      </c>
      <c r="Q53" s="44" t="s">
        <v>189</v>
      </c>
      <c r="R53" s="44" t="s">
        <v>189</v>
      </c>
      <c r="S53">
        <v>9</v>
      </c>
      <c r="T53" s="44" t="s">
        <v>190</v>
      </c>
      <c r="U53">
        <v>4</v>
      </c>
      <c r="V53" s="44" t="s">
        <v>188</v>
      </c>
      <c r="W53">
        <v>99</v>
      </c>
      <c r="X53" s="44" t="s">
        <v>190</v>
      </c>
      <c r="Y53" s="44" t="s">
        <v>191</v>
      </c>
      <c r="Z53">
        <v>2016</v>
      </c>
      <c r="AA53" t="b">
        <v>0</v>
      </c>
      <c r="AB53">
        <v>18</v>
      </c>
      <c r="AC53">
        <v>14</v>
      </c>
      <c r="AD53">
        <v>0.77777777777777779</v>
      </c>
    </row>
    <row r="54" spans="1:30" x14ac:dyDescent="0.25">
      <c r="A54">
        <v>2022</v>
      </c>
      <c r="B54" s="44" t="s">
        <v>33</v>
      </c>
      <c r="C54" s="44" t="s">
        <v>4</v>
      </c>
      <c r="D54" s="44" t="s">
        <v>87</v>
      </c>
      <c r="F54">
        <v>4</v>
      </c>
      <c r="G54" s="44" t="s">
        <v>196</v>
      </c>
      <c r="H54">
        <v>1</v>
      </c>
      <c r="I54">
        <v>1</v>
      </c>
      <c r="J54">
        <v>1</v>
      </c>
      <c r="K54" s="44" t="s">
        <v>186</v>
      </c>
      <c r="L54">
        <v>4</v>
      </c>
      <c r="M54" s="44" t="s">
        <v>195</v>
      </c>
      <c r="N54" s="44" t="s">
        <v>188</v>
      </c>
      <c r="O54">
        <v>98</v>
      </c>
      <c r="P54">
        <v>99</v>
      </c>
      <c r="Q54" s="44" t="s">
        <v>189</v>
      </c>
      <c r="R54" s="44" t="s">
        <v>189</v>
      </c>
      <c r="S54">
        <v>9</v>
      </c>
      <c r="T54" s="44" t="s">
        <v>190</v>
      </c>
      <c r="U54">
        <v>4</v>
      </c>
      <c r="V54" s="44" t="s">
        <v>188</v>
      </c>
      <c r="W54">
        <v>99</v>
      </c>
      <c r="X54" s="44" t="s">
        <v>190</v>
      </c>
      <c r="Y54" s="44" t="s">
        <v>191</v>
      </c>
      <c r="Z54">
        <v>2019</v>
      </c>
      <c r="AA54" t="b">
        <v>0</v>
      </c>
      <c r="AB54">
        <v>106653</v>
      </c>
      <c r="AC54">
        <v>36988</v>
      </c>
      <c r="AD54">
        <v>0.34680693463850054</v>
      </c>
    </row>
    <row r="55" spans="1:30" hidden="1" x14ac:dyDescent="0.25">
      <c r="A55">
        <v>2022</v>
      </c>
      <c r="B55" s="44" t="s">
        <v>35</v>
      </c>
      <c r="C55" s="44" t="s">
        <v>5</v>
      </c>
      <c r="D55" s="44" t="s">
        <v>87</v>
      </c>
      <c r="F55">
        <v>1</v>
      </c>
      <c r="G55" s="44" t="s">
        <v>185</v>
      </c>
      <c r="H55">
        <v>1</v>
      </c>
      <c r="I55">
        <v>1</v>
      </c>
      <c r="J55">
        <v>1</v>
      </c>
      <c r="K55" s="44" t="s">
        <v>186</v>
      </c>
      <c r="L55">
        <v>1</v>
      </c>
      <c r="M55" s="44" t="s">
        <v>187</v>
      </c>
      <c r="N55" s="44" t="s">
        <v>188</v>
      </c>
      <c r="O55">
        <v>98</v>
      </c>
      <c r="P55">
        <v>99</v>
      </c>
      <c r="Q55" s="44" t="s">
        <v>189</v>
      </c>
      <c r="R55" s="44" t="s">
        <v>189</v>
      </c>
      <c r="S55">
        <v>9</v>
      </c>
      <c r="T55" s="44" t="s">
        <v>190</v>
      </c>
      <c r="U55">
        <v>4</v>
      </c>
      <c r="V55" s="44" t="s">
        <v>188</v>
      </c>
      <c r="W55">
        <v>99</v>
      </c>
      <c r="X55" s="44" t="s">
        <v>190</v>
      </c>
      <c r="Y55" s="44" t="s">
        <v>191</v>
      </c>
      <c r="Z55">
        <v>2016</v>
      </c>
      <c r="AA55" t="b">
        <v>0</v>
      </c>
      <c r="AB55">
        <v>24274</v>
      </c>
      <c r="AC55">
        <v>13636</v>
      </c>
      <c r="AD55">
        <v>0.56175331630551206</v>
      </c>
    </row>
    <row r="56" spans="1:30" hidden="1" x14ac:dyDescent="0.25">
      <c r="A56">
        <v>2022</v>
      </c>
      <c r="B56" s="44" t="s">
        <v>35</v>
      </c>
      <c r="C56" s="44" t="s">
        <v>5</v>
      </c>
      <c r="D56" s="44" t="s">
        <v>87</v>
      </c>
      <c r="F56">
        <v>2</v>
      </c>
      <c r="G56" s="44" t="s">
        <v>194</v>
      </c>
      <c r="H56">
        <v>1</v>
      </c>
      <c r="I56">
        <v>1</v>
      </c>
      <c r="J56">
        <v>1</v>
      </c>
      <c r="K56" s="44" t="s">
        <v>186</v>
      </c>
      <c r="L56">
        <v>3</v>
      </c>
      <c r="M56" s="44" t="s">
        <v>193</v>
      </c>
      <c r="N56" s="44" t="s">
        <v>188</v>
      </c>
      <c r="O56">
        <v>98</v>
      </c>
      <c r="P56">
        <v>99</v>
      </c>
      <c r="Q56" s="44" t="s">
        <v>189</v>
      </c>
      <c r="R56" s="44" t="s">
        <v>189</v>
      </c>
      <c r="S56">
        <v>9</v>
      </c>
      <c r="T56" s="44" t="s">
        <v>190</v>
      </c>
      <c r="U56">
        <v>4</v>
      </c>
      <c r="V56" s="44" t="s">
        <v>188</v>
      </c>
      <c r="W56">
        <v>99</v>
      </c>
      <c r="X56" s="44" t="s">
        <v>190</v>
      </c>
      <c r="Y56" s="44" t="s">
        <v>191</v>
      </c>
      <c r="Z56">
        <v>2016</v>
      </c>
      <c r="AA56" t="b">
        <v>0</v>
      </c>
      <c r="AB56">
        <v>14</v>
      </c>
      <c r="AC56">
        <v>6</v>
      </c>
      <c r="AD56">
        <v>0.42857142857142855</v>
      </c>
    </row>
    <row r="57" spans="1:30" x14ac:dyDescent="0.25">
      <c r="A57">
        <v>2022</v>
      </c>
      <c r="B57" s="44" t="s">
        <v>35</v>
      </c>
      <c r="C57" s="44" t="s">
        <v>5</v>
      </c>
      <c r="D57" s="44" t="s">
        <v>87</v>
      </c>
      <c r="F57">
        <v>4</v>
      </c>
      <c r="G57" s="44" t="s">
        <v>196</v>
      </c>
      <c r="H57">
        <v>1</v>
      </c>
      <c r="I57">
        <v>1</v>
      </c>
      <c r="J57">
        <v>1</v>
      </c>
      <c r="K57" s="44" t="s">
        <v>186</v>
      </c>
      <c r="L57">
        <v>1</v>
      </c>
      <c r="M57" s="44" t="s">
        <v>187</v>
      </c>
      <c r="N57" s="44" t="s">
        <v>188</v>
      </c>
      <c r="O57">
        <v>98</v>
      </c>
      <c r="P57">
        <v>99</v>
      </c>
      <c r="Q57" s="44" t="s">
        <v>189</v>
      </c>
      <c r="R57" s="44" t="s">
        <v>189</v>
      </c>
      <c r="S57">
        <v>9</v>
      </c>
      <c r="T57" s="44" t="s">
        <v>190</v>
      </c>
      <c r="U57">
        <v>4</v>
      </c>
      <c r="V57" s="44" t="s">
        <v>188</v>
      </c>
      <c r="W57">
        <v>99</v>
      </c>
      <c r="X57" s="44" t="s">
        <v>190</v>
      </c>
      <c r="Y57" s="44" t="s">
        <v>191</v>
      </c>
      <c r="Z57">
        <v>2016</v>
      </c>
      <c r="AA57" t="b">
        <v>0</v>
      </c>
      <c r="AB57">
        <v>4098</v>
      </c>
      <c r="AC57">
        <v>1144</v>
      </c>
      <c r="AD57">
        <v>0.27916056612981943</v>
      </c>
    </row>
    <row r="58" spans="1:30" x14ac:dyDescent="0.25">
      <c r="A58">
        <v>2022</v>
      </c>
      <c r="B58" s="44" t="s">
        <v>35</v>
      </c>
      <c r="C58" s="44" t="s">
        <v>5</v>
      </c>
      <c r="D58" s="44" t="s">
        <v>87</v>
      </c>
      <c r="F58">
        <v>4</v>
      </c>
      <c r="G58" s="44" t="s">
        <v>196</v>
      </c>
      <c r="H58">
        <v>1</v>
      </c>
      <c r="I58">
        <v>1</v>
      </c>
      <c r="J58">
        <v>1</v>
      </c>
      <c r="K58" s="44" t="s">
        <v>186</v>
      </c>
      <c r="L58">
        <v>3</v>
      </c>
      <c r="M58" s="44" t="s">
        <v>193</v>
      </c>
      <c r="N58" s="44" t="s">
        <v>188</v>
      </c>
      <c r="O58">
        <v>98</v>
      </c>
      <c r="P58">
        <v>99</v>
      </c>
      <c r="Q58" s="44" t="s">
        <v>189</v>
      </c>
      <c r="R58" s="44" t="s">
        <v>189</v>
      </c>
      <c r="S58">
        <v>9</v>
      </c>
      <c r="T58" s="44" t="s">
        <v>190</v>
      </c>
      <c r="U58">
        <v>4</v>
      </c>
      <c r="V58" s="44" t="s">
        <v>188</v>
      </c>
      <c r="W58">
        <v>99</v>
      </c>
      <c r="X58" s="44" t="s">
        <v>190</v>
      </c>
      <c r="Y58" s="44" t="s">
        <v>191</v>
      </c>
      <c r="Z58">
        <v>2016</v>
      </c>
      <c r="AA58" t="b">
        <v>0</v>
      </c>
      <c r="AB58">
        <v>4098</v>
      </c>
      <c r="AC58">
        <v>1144</v>
      </c>
      <c r="AD58">
        <v>0.27916056612981943</v>
      </c>
    </row>
    <row r="59" spans="1:30" hidden="1" x14ac:dyDescent="0.25">
      <c r="A59">
        <v>2022</v>
      </c>
      <c r="B59" s="44" t="s">
        <v>36</v>
      </c>
      <c r="C59" s="44" t="s">
        <v>91</v>
      </c>
      <c r="D59" s="44" t="s">
        <v>90</v>
      </c>
      <c r="F59">
        <v>1</v>
      </c>
      <c r="G59" s="44" t="s">
        <v>185</v>
      </c>
      <c r="H59">
        <v>1</v>
      </c>
      <c r="I59">
        <v>1</v>
      </c>
      <c r="J59">
        <v>1</v>
      </c>
      <c r="K59" s="44" t="s">
        <v>186</v>
      </c>
      <c r="L59">
        <v>1</v>
      </c>
      <c r="M59" s="44" t="s">
        <v>187</v>
      </c>
      <c r="N59" s="44" t="s">
        <v>188</v>
      </c>
      <c r="O59">
        <v>98</v>
      </c>
      <c r="P59">
        <v>99</v>
      </c>
      <c r="Q59" s="44" t="s">
        <v>189</v>
      </c>
      <c r="R59" s="44" t="s">
        <v>189</v>
      </c>
      <c r="S59">
        <v>9</v>
      </c>
      <c r="T59" s="44" t="s">
        <v>190</v>
      </c>
      <c r="U59">
        <v>4</v>
      </c>
      <c r="V59" s="44" t="s">
        <v>188</v>
      </c>
      <c r="W59">
        <v>99</v>
      </c>
      <c r="X59" s="44" t="s">
        <v>190</v>
      </c>
      <c r="Y59" s="44" t="s">
        <v>191</v>
      </c>
      <c r="Z59">
        <v>2016</v>
      </c>
      <c r="AA59" t="b">
        <v>0</v>
      </c>
      <c r="AB59">
        <v>9499</v>
      </c>
      <c r="AC59">
        <v>6354</v>
      </c>
      <c r="AD59">
        <v>0.6689125171070639</v>
      </c>
    </row>
    <row r="60" spans="1:30" hidden="1" x14ac:dyDescent="0.25">
      <c r="A60">
        <v>2022</v>
      </c>
      <c r="B60" s="44" t="s">
        <v>36</v>
      </c>
      <c r="C60" s="44" t="s">
        <v>91</v>
      </c>
      <c r="D60" s="44" t="s">
        <v>90</v>
      </c>
      <c r="F60">
        <v>2</v>
      </c>
      <c r="G60" s="44" t="s">
        <v>194</v>
      </c>
      <c r="H60">
        <v>1</v>
      </c>
      <c r="I60">
        <v>1</v>
      </c>
      <c r="J60">
        <v>1</v>
      </c>
      <c r="K60" s="44" t="s">
        <v>186</v>
      </c>
      <c r="L60">
        <v>3</v>
      </c>
      <c r="M60" s="44" t="s">
        <v>193</v>
      </c>
      <c r="N60" s="44" t="s">
        <v>188</v>
      </c>
      <c r="O60">
        <v>98</v>
      </c>
      <c r="P60">
        <v>99</v>
      </c>
      <c r="Q60" s="44" t="s">
        <v>189</v>
      </c>
      <c r="R60" s="44" t="s">
        <v>189</v>
      </c>
      <c r="S60">
        <v>9</v>
      </c>
      <c r="T60" s="44" t="s">
        <v>190</v>
      </c>
      <c r="U60">
        <v>4</v>
      </c>
      <c r="V60" s="44" t="s">
        <v>188</v>
      </c>
      <c r="W60">
        <v>99</v>
      </c>
      <c r="X60" s="44" t="s">
        <v>190</v>
      </c>
      <c r="Y60" s="44" t="s">
        <v>191</v>
      </c>
      <c r="Z60">
        <v>2016</v>
      </c>
      <c r="AA60" t="b">
        <v>0</v>
      </c>
      <c r="AB60">
        <v>263</v>
      </c>
      <c r="AC60">
        <v>113</v>
      </c>
      <c r="AD60">
        <v>0.42965779467680609</v>
      </c>
    </row>
    <row r="61" spans="1:30" hidden="1" x14ac:dyDescent="0.25">
      <c r="A61">
        <v>2022</v>
      </c>
      <c r="B61" s="44" t="s">
        <v>39</v>
      </c>
      <c r="C61" s="44" t="s">
        <v>94</v>
      </c>
      <c r="D61" s="44" t="s">
        <v>83</v>
      </c>
      <c r="F61">
        <v>1</v>
      </c>
      <c r="G61" s="44" t="s">
        <v>185</v>
      </c>
      <c r="H61">
        <v>1</v>
      </c>
      <c r="I61">
        <v>1</v>
      </c>
      <c r="J61">
        <v>1</v>
      </c>
      <c r="K61" s="44" t="s">
        <v>186</v>
      </c>
      <c r="L61">
        <v>1</v>
      </c>
      <c r="M61" s="44" t="s">
        <v>187</v>
      </c>
      <c r="N61" s="44" t="s">
        <v>188</v>
      </c>
      <c r="O61">
        <v>98</v>
      </c>
      <c r="P61">
        <v>99</v>
      </c>
      <c r="Q61" s="44" t="s">
        <v>189</v>
      </c>
      <c r="R61" s="44" t="s">
        <v>189</v>
      </c>
      <c r="S61">
        <v>9</v>
      </c>
      <c r="T61" s="44" t="s">
        <v>190</v>
      </c>
      <c r="U61">
        <v>4</v>
      </c>
      <c r="V61" s="44" t="s">
        <v>188</v>
      </c>
      <c r="W61">
        <v>99</v>
      </c>
      <c r="X61" s="44" t="s">
        <v>190</v>
      </c>
      <c r="Y61" s="44" t="s">
        <v>191</v>
      </c>
      <c r="Z61">
        <v>2016</v>
      </c>
      <c r="AA61" t="b">
        <v>0</v>
      </c>
      <c r="AB61">
        <v>239</v>
      </c>
      <c r="AC61">
        <v>84</v>
      </c>
      <c r="AD61">
        <v>0.35146443514644349</v>
      </c>
    </row>
    <row r="62" spans="1:30" hidden="1" x14ac:dyDescent="0.25">
      <c r="A62">
        <v>2022</v>
      </c>
      <c r="B62" s="44" t="s">
        <v>38</v>
      </c>
      <c r="C62" s="44" t="s">
        <v>93</v>
      </c>
      <c r="D62" s="44" t="s">
        <v>83</v>
      </c>
      <c r="F62">
        <v>1</v>
      </c>
      <c r="G62" s="44" t="s">
        <v>185</v>
      </c>
      <c r="H62">
        <v>1</v>
      </c>
      <c r="I62">
        <v>1</v>
      </c>
      <c r="J62">
        <v>1</v>
      </c>
      <c r="K62" s="44" t="s">
        <v>186</v>
      </c>
      <c r="L62">
        <v>1</v>
      </c>
      <c r="M62" s="44" t="s">
        <v>187</v>
      </c>
      <c r="N62" s="44" t="s">
        <v>188</v>
      </c>
      <c r="O62">
        <v>98</v>
      </c>
      <c r="P62">
        <v>99</v>
      </c>
      <c r="Q62" s="44" t="s">
        <v>189</v>
      </c>
      <c r="R62" s="44" t="s">
        <v>189</v>
      </c>
      <c r="S62">
        <v>9</v>
      </c>
      <c r="T62" s="44" t="s">
        <v>190</v>
      </c>
      <c r="U62">
        <v>4</v>
      </c>
      <c r="V62" s="44" t="s">
        <v>188</v>
      </c>
      <c r="W62">
        <v>99</v>
      </c>
      <c r="X62" s="44" t="s">
        <v>190</v>
      </c>
      <c r="Y62" s="44" t="s">
        <v>191</v>
      </c>
      <c r="Z62">
        <v>2016</v>
      </c>
      <c r="AA62" t="b">
        <v>0</v>
      </c>
      <c r="AB62">
        <v>5301</v>
      </c>
      <c r="AC62">
        <v>3899</v>
      </c>
      <c r="AD62">
        <v>0.7355215996981701</v>
      </c>
    </row>
    <row r="63" spans="1:30" hidden="1" x14ac:dyDescent="0.25">
      <c r="A63">
        <v>2022</v>
      </c>
      <c r="B63" s="44" t="s">
        <v>38</v>
      </c>
      <c r="C63" s="44" t="s">
        <v>93</v>
      </c>
      <c r="D63" s="44" t="s">
        <v>83</v>
      </c>
      <c r="F63">
        <v>1</v>
      </c>
      <c r="G63" s="44" t="s">
        <v>185</v>
      </c>
      <c r="H63">
        <v>1</v>
      </c>
      <c r="I63">
        <v>1</v>
      </c>
      <c r="J63">
        <v>1</v>
      </c>
      <c r="K63" s="44" t="s">
        <v>186</v>
      </c>
      <c r="L63">
        <v>3</v>
      </c>
      <c r="M63" s="44" t="s">
        <v>193</v>
      </c>
      <c r="N63" s="44" t="s">
        <v>188</v>
      </c>
      <c r="O63">
        <v>98</v>
      </c>
      <c r="P63">
        <v>99</v>
      </c>
      <c r="Q63" s="44" t="s">
        <v>189</v>
      </c>
      <c r="R63" s="44" t="s">
        <v>189</v>
      </c>
      <c r="S63">
        <v>9</v>
      </c>
      <c r="T63" s="44" t="s">
        <v>190</v>
      </c>
      <c r="U63">
        <v>4</v>
      </c>
      <c r="V63" s="44" t="s">
        <v>188</v>
      </c>
      <c r="W63">
        <v>99</v>
      </c>
      <c r="X63" s="44" t="s">
        <v>190</v>
      </c>
      <c r="Y63" s="44" t="s">
        <v>191</v>
      </c>
      <c r="Z63">
        <v>2016</v>
      </c>
      <c r="AA63" t="b">
        <v>0</v>
      </c>
      <c r="AB63">
        <v>428</v>
      </c>
      <c r="AC63">
        <v>242</v>
      </c>
      <c r="AD63">
        <v>0.56542056074766356</v>
      </c>
    </row>
    <row r="64" spans="1:30" hidden="1" x14ac:dyDescent="0.25">
      <c r="A64">
        <v>2022</v>
      </c>
      <c r="B64" s="44" t="s">
        <v>38</v>
      </c>
      <c r="C64" s="44" t="s">
        <v>93</v>
      </c>
      <c r="D64" s="44" t="s">
        <v>83</v>
      </c>
      <c r="F64">
        <v>2</v>
      </c>
      <c r="G64" s="44" t="s">
        <v>194</v>
      </c>
      <c r="H64">
        <v>1</v>
      </c>
      <c r="I64">
        <v>1</v>
      </c>
      <c r="J64">
        <v>1</v>
      </c>
      <c r="K64" s="44" t="s">
        <v>186</v>
      </c>
      <c r="L64">
        <v>2</v>
      </c>
      <c r="M64" s="44" t="s">
        <v>192</v>
      </c>
      <c r="N64" s="44" t="s">
        <v>188</v>
      </c>
      <c r="O64">
        <v>98</v>
      </c>
      <c r="P64">
        <v>99</v>
      </c>
      <c r="Q64" s="44" t="s">
        <v>189</v>
      </c>
      <c r="R64" s="44" t="s">
        <v>189</v>
      </c>
      <c r="S64">
        <v>9</v>
      </c>
      <c r="T64" s="44" t="s">
        <v>190</v>
      </c>
      <c r="U64">
        <v>4</v>
      </c>
      <c r="V64" s="44" t="s">
        <v>188</v>
      </c>
      <c r="W64">
        <v>99</v>
      </c>
      <c r="X64" s="44" t="s">
        <v>190</v>
      </c>
      <c r="Y64" s="44" t="s">
        <v>191</v>
      </c>
      <c r="Z64">
        <v>2016</v>
      </c>
      <c r="AA64" t="b">
        <v>0</v>
      </c>
      <c r="AB64">
        <v>409</v>
      </c>
      <c r="AC64">
        <v>156</v>
      </c>
      <c r="AD64">
        <v>0.38141809290953543</v>
      </c>
    </row>
    <row r="65" spans="1:30" x14ac:dyDescent="0.25">
      <c r="A65">
        <v>2022</v>
      </c>
      <c r="B65" s="44" t="s">
        <v>38</v>
      </c>
      <c r="C65" s="44" t="s">
        <v>93</v>
      </c>
      <c r="D65" s="44" t="s">
        <v>83</v>
      </c>
      <c r="F65">
        <v>4</v>
      </c>
      <c r="G65" s="44" t="s">
        <v>196</v>
      </c>
      <c r="H65">
        <v>1</v>
      </c>
      <c r="I65">
        <v>1</v>
      </c>
      <c r="J65">
        <v>1</v>
      </c>
      <c r="K65" s="44" t="s">
        <v>186</v>
      </c>
      <c r="L65">
        <v>3</v>
      </c>
      <c r="M65" s="44" t="s">
        <v>193</v>
      </c>
      <c r="N65" s="44" t="s">
        <v>188</v>
      </c>
      <c r="O65">
        <v>98</v>
      </c>
      <c r="P65">
        <v>99</v>
      </c>
      <c r="Q65" s="44" t="s">
        <v>189</v>
      </c>
      <c r="R65" s="44" t="s">
        <v>189</v>
      </c>
      <c r="S65">
        <v>9</v>
      </c>
      <c r="T65" s="44" t="s">
        <v>190</v>
      </c>
      <c r="U65">
        <v>4</v>
      </c>
      <c r="V65" s="44" t="s">
        <v>188</v>
      </c>
      <c r="W65">
        <v>99</v>
      </c>
      <c r="X65" s="44" t="s">
        <v>190</v>
      </c>
      <c r="Y65" s="44" t="s">
        <v>191</v>
      </c>
      <c r="Z65">
        <v>2016</v>
      </c>
      <c r="AA65" t="b">
        <v>0</v>
      </c>
      <c r="AB65">
        <v>2092</v>
      </c>
      <c r="AC65">
        <v>412</v>
      </c>
      <c r="AD65">
        <v>0.19694072657743786</v>
      </c>
    </row>
    <row r="66" spans="1:30" hidden="1" x14ac:dyDescent="0.25">
      <c r="A66">
        <v>2022</v>
      </c>
      <c r="B66" s="44" t="s">
        <v>40</v>
      </c>
      <c r="C66" s="44" t="s">
        <v>95</v>
      </c>
      <c r="D66" s="44" t="s">
        <v>83</v>
      </c>
      <c r="F66">
        <v>1</v>
      </c>
      <c r="G66" s="44" t="s">
        <v>185</v>
      </c>
      <c r="H66">
        <v>1</v>
      </c>
      <c r="I66">
        <v>1</v>
      </c>
      <c r="J66">
        <v>1</v>
      </c>
      <c r="K66" s="44" t="s">
        <v>186</v>
      </c>
      <c r="L66">
        <v>1</v>
      </c>
      <c r="M66" s="44" t="s">
        <v>187</v>
      </c>
      <c r="N66" s="44" t="s">
        <v>188</v>
      </c>
      <c r="O66">
        <v>98</v>
      </c>
      <c r="P66">
        <v>99</v>
      </c>
      <c r="Q66" s="44" t="s">
        <v>189</v>
      </c>
      <c r="R66" s="44" t="s">
        <v>189</v>
      </c>
      <c r="S66">
        <v>9</v>
      </c>
      <c r="T66" s="44" t="s">
        <v>190</v>
      </c>
      <c r="U66">
        <v>4</v>
      </c>
      <c r="V66" s="44" t="s">
        <v>188</v>
      </c>
      <c r="W66">
        <v>99</v>
      </c>
      <c r="X66" s="44" t="s">
        <v>190</v>
      </c>
      <c r="Y66" s="44" t="s">
        <v>191</v>
      </c>
      <c r="Z66">
        <v>2016</v>
      </c>
      <c r="AA66" t="b">
        <v>0</v>
      </c>
      <c r="AB66">
        <v>56769</v>
      </c>
      <c r="AC66">
        <v>36532</v>
      </c>
      <c r="AD66">
        <v>0.64352023111205059</v>
      </c>
    </row>
    <row r="67" spans="1:30" hidden="1" x14ac:dyDescent="0.25">
      <c r="A67">
        <v>2022</v>
      </c>
      <c r="B67" s="44" t="s">
        <v>40</v>
      </c>
      <c r="C67" s="44" t="s">
        <v>95</v>
      </c>
      <c r="D67" s="44" t="s">
        <v>83</v>
      </c>
      <c r="F67">
        <v>1</v>
      </c>
      <c r="G67" s="44" t="s">
        <v>185</v>
      </c>
      <c r="H67">
        <v>1</v>
      </c>
      <c r="I67">
        <v>1</v>
      </c>
      <c r="J67">
        <v>1</v>
      </c>
      <c r="K67" s="44" t="s">
        <v>186</v>
      </c>
      <c r="L67">
        <v>2</v>
      </c>
      <c r="M67" s="44" t="s">
        <v>192</v>
      </c>
      <c r="N67" s="44" t="s">
        <v>188</v>
      </c>
      <c r="O67">
        <v>98</v>
      </c>
      <c r="P67">
        <v>99</v>
      </c>
      <c r="Q67" s="44" t="s">
        <v>189</v>
      </c>
      <c r="R67" s="44" t="s">
        <v>189</v>
      </c>
      <c r="S67">
        <v>9</v>
      </c>
      <c r="T67" s="44" t="s">
        <v>190</v>
      </c>
      <c r="U67">
        <v>4</v>
      </c>
      <c r="V67" s="44" t="s">
        <v>188</v>
      </c>
      <c r="W67">
        <v>99</v>
      </c>
      <c r="X67" s="44" t="s">
        <v>190</v>
      </c>
      <c r="Y67" s="44" t="s">
        <v>191</v>
      </c>
      <c r="Z67">
        <v>2016</v>
      </c>
      <c r="AA67" t="b">
        <v>0</v>
      </c>
      <c r="AB67">
        <v>38469</v>
      </c>
      <c r="AC67">
        <v>28673</v>
      </c>
      <c r="AD67">
        <v>0.74535340144012063</v>
      </c>
    </row>
    <row r="68" spans="1:30" hidden="1" x14ac:dyDescent="0.25">
      <c r="A68">
        <v>2022</v>
      </c>
      <c r="B68" s="44" t="s">
        <v>40</v>
      </c>
      <c r="C68" s="44" t="s">
        <v>95</v>
      </c>
      <c r="D68" s="44" t="s">
        <v>83</v>
      </c>
      <c r="F68">
        <v>2</v>
      </c>
      <c r="G68" s="44" t="s">
        <v>194</v>
      </c>
      <c r="H68">
        <v>1</v>
      </c>
      <c r="I68">
        <v>1</v>
      </c>
      <c r="J68">
        <v>1</v>
      </c>
      <c r="K68" s="44" t="s">
        <v>186</v>
      </c>
      <c r="L68">
        <v>1</v>
      </c>
      <c r="M68" s="44" t="s">
        <v>187</v>
      </c>
      <c r="N68" s="44" t="s">
        <v>188</v>
      </c>
      <c r="O68">
        <v>98</v>
      </c>
      <c r="P68">
        <v>99</v>
      </c>
      <c r="Q68" s="44" t="s">
        <v>189</v>
      </c>
      <c r="R68" s="44" t="s">
        <v>189</v>
      </c>
      <c r="S68">
        <v>9</v>
      </c>
      <c r="T68" s="44" t="s">
        <v>190</v>
      </c>
      <c r="U68">
        <v>4</v>
      </c>
      <c r="V68" s="44" t="s">
        <v>188</v>
      </c>
      <c r="W68">
        <v>99</v>
      </c>
      <c r="X68" s="44" t="s">
        <v>190</v>
      </c>
      <c r="Y68" s="44" t="s">
        <v>191</v>
      </c>
      <c r="Z68">
        <v>2016</v>
      </c>
      <c r="AA68" t="b">
        <v>0</v>
      </c>
      <c r="AB68">
        <v>18348</v>
      </c>
      <c r="AC68">
        <v>10790</v>
      </c>
      <c r="AD68">
        <v>0.58807499454981471</v>
      </c>
    </row>
    <row r="69" spans="1:30" hidden="1" x14ac:dyDescent="0.25">
      <c r="A69">
        <v>2022</v>
      </c>
      <c r="B69" s="44" t="s">
        <v>40</v>
      </c>
      <c r="C69" s="44" t="s">
        <v>95</v>
      </c>
      <c r="D69" s="44" t="s">
        <v>83</v>
      </c>
      <c r="F69">
        <v>2</v>
      </c>
      <c r="G69" s="44" t="s">
        <v>194</v>
      </c>
      <c r="H69">
        <v>1</v>
      </c>
      <c r="I69">
        <v>1</v>
      </c>
      <c r="J69">
        <v>1</v>
      </c>
      <c r="K69" s="44" t="s">
        <v>186</v>
      </c>
      <c r="L69">
        <v>3</v>
      </c>
      <c r="M69" s="44" t="s">
        <v>193</v>
      </c>
      <c r="N69" s="44" t="s">
        <v>188</v>
      </c>
      <c r="O69">
        <v>98</v>
      </c>
      <c r="P69">
        <v>99</v>
      </c>
      <c r="Q69" s="44" t="s">
        <v>189</v>
      </c>
      <c r="R69" s="44" t="s">
        <v>189</v>
      </c>
      <c r="S69">
        <v>9</v>
      </c>
      <c r="T69" s="44" t="s">
        <v>190</v>
      </c>
      <c r="U69">
        <v>4</v>
      </c>
      <c r="V69" s="44" t="s">
        <v>188</v>
      </c>
      <c r="W69">
        <v>99</v>
      </c>
      <c r="X69" s="44" t="s">
        <v>190</v>
      </c>
      <c r="Y69" s="44" t="s">
        <v>191</v>
      </c>
      <c r="Z69">
        <v>2016</v>
      </c>
      <c r="AA69" t="b">
        <v>0</v>
      </c>
      <c r="AB69">
        <v>760</v>
      </c>
      <c r="AC69">
        <v>338</v>
      </c>
      <c r="AD69">
        <v>0.44473684210526315</v>
      </c>
    </row>
    <row r="70" spans="1:30" x14ac:dyDescent="0.25">
      <c r="A70">
        <v>2022</v>
      </c>
      <c r="B70" s="44" t="s">
        <v>40</v>
      </c>
      <c r="C70" s="44" t="s">
        <v>95</v>
      </c>
      <c r="D70" s="44" t="s">
        <v>83</v>
      </c>
      <c r="F70">
        <v>4</v>
      </c>
      <c r="G70" s="44" t="s">
        <v>196</v>
      </c>
      <c r="H70">
        <v>1</v>
      </c>
      <c r="I70">
        <v>1</v>
      </c>
      <c r="J70">
        <v>1</v>
      </c>
      <c r="K70" s="44" t="s">
        <v>186</v>
      </c>
      <c r="L70">
        <v>1</v>
      </c>
      <c r="M70" s="44" t="s">
        <v>187</v>
      </c>
      <c r="N70" s="44" t="s">
        <v>188</v>
      </c>
      <c r="O70">
        <v>98</v>
      </c>
      <c r="P70">
        <v>99</v>
      </c>
      <c r="Q70" s="44" t="s">
        <v>189</v>
      </c>
      <c r="R70" s="44" t="s">
        <v>189</v>
      </c>
      <c r="S70">
        <v>9</v>
      </c>
      <c r="T70" s="44" t="s">
        <v>190</v>
      </c>
      <c r="U70">
        <v>4</v>
      </c>
      <c r="V70" s="44" t="s">
        <v>188</v>
      </c>
      <c r="W70">
        <v>99</v>
      </c>
      <c r="X70" s="44" t="s">
        <v>190</v>
      </c>
      <c r="Y70" s="44" t="s">
        <v>191</v>
      </c>
      <c r="Z70">
        <v>2016</v>
      </c>
      <c r="AA70" t="b">
        <v>0</v>
      </c>
      <c r="AB70">
        <v>27364</v>
      </c>
      <c r="AC70">
        <v>11356</v>
      </c>
      <c r="AD70">
        <v>0.41499780733810848</v>
      </c>
    </row>
    <row r="71" spans="1:30" x14ac:dyDescent="0.25">
      <c r="A71">
        <v>2022</v>
      </c>
      <c r="B71" s="44" t="s">
        <v>79</v>
      </c>
      <c r="C71" s="44" t="s">
        <v>198</v>
      </c>
      <c r="D71" s="44" t="s">
        <v>87</v>
      </c>
      <c r="F71">
        <v>4</v>
      </c>
      <c r="G71" s="44" t="s">
        <v>196</v>
      </c>
      <c r="H71">
        <v>1</v>
      </c>
      <c r="I71">
        <v>1</v>
      </c>
      <c r="J71">
        <v>1</v>
      </c>
      <c r="K71" s="44" t="s">
        <v>186</v>
      </c>
      <c r="L71">
        <v>1</v>
      </c>
      <c r="M71" s="44" t="s">
        <v>187</v>
      </c>
      <c r="N71" s="44" t="s">
        <v>188</v>
      </c>
      <c r="O71">
        <v>98</v>
      </c>
      <c r="P71">
        <v>99</v>
      </c>
      <c r="Q71" s="44" t="s">
        <v>189</v>
      </c>
      <c r="R71" s="44" t="s">
        <v>189</v>
      </c>
      <c r="S71">
        <v>9</v>
      </c>
      <c r="T71" s="44" t="s">
        <v>190</v>
      </c>
      <c r="U71">
        <v>4</v>
      </c>
      <c r="V71" s="44" t="s">
        <v>188</v>
      </c>
      <c r="W71">
        <v>99</v>
      </c>
      <c r="X71" s="44" t="s">
        <v>190</v>
      </c>
      <c r="Y71" s="44" t="s">
        <v>191</v>
      </c>
      <c r="Z71">
        <v>2016</v>
      </c>
      <c r="AA71" t="b">
        <v>0</v>
      </c>
      <c r="AB71">
        <v>600</v>
      </c>
      <c r="AC71">
        <v>154</v>
      </c>
      <c r="AD71">
        <v>0.25666666666666665</v>
      </c>
    </row>
    <row r="72" spans="1:30" hidden="1" x14ac:dyDescent="0.25">
      <c r="A72">
        <v>2022</v>
      </c>
      <c r="B72" s="44" t="s">
        <v>41</v>
      </c>
      <c r="C72" s="44" t="s">
        <v>96</v>
      </c>
      <c r="D72" s="44" t="s">
        <v>83</v>
      </c>
      <c r="F72">
        <v>1</v>
      </c>
      <c r="G72" s="44" t="s">
        <v>185</v>
      </c>
      <c r="H72">
        <v>1</v>
      </c>
      <c r="I72">
        <v>1</v>
      </c>
      <c r="J72">
        <v>1</v>
      </c>
      <c r="K72" s="44" t="s">
        <v>186</v>
      </c>
      <c r="L72">
        <v>2</v>
      </c>
      <c r="M72" s="44" t="s">
        <v>192</v>
      </c>
      <c r="N72" s="44" t="s">
        <v>188</v>
      </c>
      <c r="O72">
        <v>98</v>
      </c>
      <c r="P72">
        <v>99</v>
      </c>
      <c r="Q72" s="44" t="s">
        <v>189</v>
      </c>
      <c r="R72" s="44" t="s">
        <v>189</v>
      </c>
      <c r="S72">
        <v>9</v>
      </c>
      <c r="T72" s="44" t="s">
        <v>190</v>
      </c>
      <c r="U72">
        <v>4</v>
      </c>
      <c r="V72" s="44" t="s">
        <v>188</v>
      </c>
      <c r="W72">
        <v>99</v>
      </c>
      <c r="X72" s="44" t="s">
        <v>190</v>
      </c>
      <c r="Y72" s="44" t="s">
        <v>191</v>
      </c>
      <c r="Z72">
        <v>2016</v>
      </c>
      <c r="AA72" t="b">
        <v>0</v>
      </c>
      <c r="AB72">
        <v>37522</v>
      </c>
      <c r="AC72">
        <v>20634</v>
      </c>
      <c r="AD72">
        <v>0.5499173818026758</v>
      </c>
    </row>
    <row r="73" spans="1:30" hidden="1" x14ac:dyDescent="0.25">
      <c r="A73">
        <v>2022</v>
      </c>
      <c r="B73" s="44" t="s">
        <v>41</v>
      </c>
      <c r="C73" s="44" t="s">
        <v>96</v>
      </c>
      <c r="D73" s="44" t="s">
        <v>83</v>
      </c>
      <c r="F73">
        <v>2</v>
      </c>
      <c r="G73" s="44" t="s">
        <v>194</v>
      </c>
      <c r="H73">
        <v>1</v>
      </c>
      <c r="I73">
        <v>1</v>
      </c>
      <c r="J73">
        <v>1</v>
      </c>
      <c r="K73" s="44" t="s">
        <v>186</v>
      </c>
      <c r="L73">
        <v>1</v>
      </c>
      <c r="M73" s="44" t="s">
        <v>187</v>
      </c>
      <c r="N73" s="44" t="s">
        <v>188</v>
      </c>
      <c r="O73">
        <v>98</v>
      </c>
      <c r="P73">
        <v>99</v>
      </c>
      <c r="Q73" s="44" t="s">
        <v>189</v>
      </c>
      <c r="R73" s="44" t="s">
        <v>189</v>
      </c>
      <c r="S73">
        <v>9</v>
      </c>
      <c r="T73" s="44" t="s">
        <v>190</v>
      </c>
      <c r="U73">
        <v>4</v>
      </c>
      <c r="V73" s="44" t="s">
        <v>188</v>
      </c>
      <c r="W73">
        <v>99</v>
      </c>
      <c r="X73" s="44" t="s">
        <v>190</v>
      </c>
      <c r="Y73" s="44" t="s">
        <v>191</v>
      </c>
      <c r="Z73">
        <v>2016</v>
      </c>
      <c r="AA73" t="b">
        <v>0</v>
      </c>
      <c r="AB73">
        <v>11227</v>
      </c>
      <c r="AC73">
        <v>6824</v>
      </c>
      <c r="AD73">
        <v>0.60782043288500931</v>
      </c>
    </row>
    <row r="74" spans="1:30" hidden="1" x14ac:dyDescent="0.25">
      <c r="A74">
        <v>2022</v>
      </c>
      <c r="B74" s="44" t="s">
        <v>41</v>
      </c>
      <c r="C74" s="44" t="s">
        <v>96</v>
      </c>
      <c r="D74" s="44" t="s">
        <v>83</v>
      </c>
      <c r="F74">
        <v>2</v>
      </c>
      <c r="G74" s="44" t="s">
        <v>194</v>
      </c>
      <c r="H74">
        <v>1</v>
      </c>
      <c r="I74">
        <v>1</v>
      </c>
      <c r="J74">
        <v>1</v>
      </c>
      <c r="K74" s="44" t="s">
        <v>186</v>
      </c>
      <c r="L74">
        <v>3</v>
      </c>
      <c r="M74" s="44" t="s">
        <v>193</v>
      </c>
      <c r="N74" s="44" t="s">
        <v>188</v>
      </c>
      <c r="O74">
        <v>98</v>
      </c>
      <c r="P74">
        <v>99</v>
      </c>
      <c r="Q74" s="44" t="s">
        <v>189</v>
      </c>
      <c r="R74" s="44" t="s">
        <v>189</v>
      </c>
      <c r="S74">
        <v>9</v>
      </c>
      <c r="T74" s="44" t="s">
        <v>190</v>
      </c>
      <c r="U74">
        <v>4</v>
      </c>
      <c r="V74" s="44" t="s">
        <v>188</v>
      </c>
      <c r="W74">
        <v>99</v>
      </c>
      <c r="X74" s="44" t="s">
        <v>190</v>
      </c>
      <c r="Y74" s="44" t="s">
        <v>191</v>
      </c>
      <c r="Z74">
        <v>2016</v>
      </c>
      <c r="AA74" t="b">
        <v>0</v>
      </c>
      <c r="AB74">
        <v>287</v>
      </c>
      <c r="AC74">
        <v>59</v>
      </c>
      <c r="AD74">
        <v>0.20557491289198607</v>
      </c>
    </row>
    <row r="75" spans="1:30" x14ac:dyDescent="0.25">
      <c r="A75">
        <v>2022</v>
      </c>
      <c r="B75" s="44" t="s">
        <v>41</v>
      </c>
      <c r="C75" s="44" t="s">
        <v>96</v>
      </c>
      <c r="D75" s="44" t="s">
        <v>83</v>
      </c>
      <c r="F75">
        <v>4</v>
      </c>
      <c r="G75" s="44" t="s">
        <v>196</v>
      </c>
      <c r="H75">
        <v>1</v>
      </c>
      <c r="I75">
        <v>1</v>
      </c>
      <c r="J75">
        <v>1</v>
      </c>
      <c r="K75" s="44" t="s">
        <v>186</v>
      </c>
      <c r="L75">
        <v>1</v>
      </c>
      <c r="M75" s="44" t="s">
        <v>187</v>
      </c>
      <c r="N75" s="44" t="s">
        <v>188</v>
      </c>
      <c r="O75">
        <v>98</v>
      </c>
      <c r="P75">
        <v>99</v>
      </c>
      <c r="Q75" s="44" t="s">
        <v>189</v>
      </c>
      <c r="R75" s="44" t="s">
        <v>189</v>
      </c>
      <c r="S75">
        <v>9</v>
      </c>
      <c r="T75" s="44" t="s">
        <v>190</v>
      </c>
      <c r="U75">
        <v>4</v>
      </c>
      <c r="V75" s="44" t="s">
        <v>188</v>
      </c>
      <c r="W75">
        <v>99</v>
      </c>
      <c r="X75" s="44" t="s">
        <v>190</v>
      </c>
      <c r="Y75" s="44" t="s">
        <v>191</v>
      </c>
      <c r="Z75">
        <v>2016</v>
      </c>
      <c r="AA75" t="b">
        <v>0</v>
      </c>
      <c r="AB75">
        <v>2484</v>
      </c>
      <c r="AC75">
        <v>687</v>
      </c>
      <c r="AD75">
        <v>0.27657004830917875</v>
      </c>
    </row>
    <row r="76" spans="1:30" x14ac:dyDescent="0.25">
      <c r="A76">
        <v>2022</v>
      </c>
      <c r="B76" s="44" t="s">
        <v>41</v>
      </c>
      <c r="C76" s="44" t="s">
        <v>96</v>
      </c>
      <c r="D76" s="44" t="s">
        <v>83</v>
      </c>
      <c r="F76">
        <v>4</v>
      </c>
      <c r="G76" s="44" t="s">
        <v>196</v>
      </c>
      <c r="H76">
        <v>1</v>
      </c>
      <c r="I76">
        <v>1</v>
      </c>
      <c r="J76">
        <v>1</v>
      </c>
      <c r="K76" s="44" t="s">
        <v>186</v>
      </c>
      <c r="L76">
        <v>4</v>
      </c>
      <c r="M76" s="44" t="s">
        <v>195</v>
      </c>
      <c r="N76" s="44" t="s">
        <v>188</v>
      </c>
      <c r="O76">
        <v>98</v>
      </c>
      <c r="P76">
        <v>99</v>
      </c>
      <c r="Q76" s="44" t="s">
        <v>189</v>
      </c>
      <c r="R76" s="44" t="s">
        <v>189</v>
      </c>
      <c r="S76">
        <v>9</v>
      </c>
      <c r="T76" s="44" t="s">
        <v>190</v>
      </c>
      <c r="U76">
        <v>4</v>
      </c>
      <c r="V76" s="44" t="s">
        <v>188</v>
      </c>
      <c r="W76">
        <v>99</v>
      </c>
      <c r="X76" s="44" t="s">
        <v>190</v>
      </c>
      <c r="Y76" s="44" t="s">
        <v>191</v>
      </c>
      <c r="Z76">
        <v>2019</v>
      </c>
      <c r="AA76" t="b">
        <v>0</v>
      </c>
      <c r="AB76">
        <v>9891</v>
      </c>
      <c r="AC76">
        <v>3478</v>
      </c>
      <c r="AD76">
        <v>0.35163279749267012</v>
      </c>
    </row>
    <row r="77" spans="1:30" hidden="1" x14ac:dyDescent="0.25">
      <c r="A77">
        <v>2022</v>
      </c>
      <c r="B77" s="44" t="s">
        <v>76</v>
      </c>
      <c r="C77" s="44" t="s">
        <v>18</v>
      </c>
      <c r="D77" s="44" t="s">
        <v>87</v>
      </c>
      <c r="F77">
        <v>1</v>
      </c>
      <c r="G77" s="44" t="s">
        <v>185</v>
      </c>
      <c r="H77">
        <v>1</v>
      </c>
      <c r="I77">
        <v>1</v>
      </c>
      <c r="J77">
        <v>1</v>
      </c>
      <c r="K77" s="44" t="s">
        <v>186</v>
      </c>
      <c r="L77">
        <v>1</v>
      </c>
      <c r="M77" s="44" t="s">
        <v>187</v>
      </c>
      <c r="N77" s="44" t="s">
        <v>188</v>
      </c>
      <c r="O77">
        <v>98</v>
      </c>
      <c r="P77">
        <v>99</v>
      </c>
      <c r="Q77" s="44" t="s">
        <v>189</v>
      </c>
      <c r="R77" s="44" t="s">
        <v>189</v>
      </c>
      <c r="S77">
        <v>9</v>
      </c>
      <c r="T77" s="44" t="s">
        <v>190</v>
      </c>
      <c r="U77">
        <v>4</v>
      </c>
      <c r="V77" s="44" t="s">
        <v>188</v>
      </c>
      <c r="W77">
        <v>99</v>
      </c>
      <c r="X77" s="44" t="s">
        <v>190</v>
      </c>
      <c r="Y77" s="44" t="s">
        <v>191</v>
      </c>
      <c r="Z77">
        <v>2016</v>
      </c>
      <c r="AA77" t="b">
        <v>0</v>
      </c>
      <c r="AB77">
        <v>432</v>
      </c>
      <c r="AC77">
        <v>163</v>
      </c>
      <c r="AD77">
        <v>0.37731481481481483</v>
      </c>
    </row>
    <row r="78" spans="1:30" hidden="1" x14ac:dyDescent="0.25">
      <c r="A78">
        <v>2022</v>
      </c>
      <c r="B78" s="44" t="s">
        <v>76</v>
      </c>
      <c r="C78" s="44" t="s">
        <v>18</v>
      </c>
      <c r="D78" s="44" t="s">
        <v>87</v>
      </c>
      <c r="F78">
        <v>2</v>
      </c>
      <c r="G78" s="44" t="s">
        <v>194</v>
      </c>
      <c r="H78">
        <v>1</v>
      </c>
      <c r="I78">
        <v>1</v>
      </c>
      <c r="J78">
        <v>1</v>
      </c>
      <c r="K78" s="44" t="s">
        <v>186</v>
      </c>
      <c r="L78">
        <v>2</v>
      </c>
      <c r="M78" s="44" t="s">
        <v>192</v>
      </c>
      <c r="N78" s="44" t="s">
        <v>188</v>
      </c>
      <c r="O78">
        <v>98</v>
      </c>
      <c r="P78">
        <v>99</v>
      </c>
      <c r="Q78" s="44" t="s">
        <v>189</v>
      </c>
      <c r="R78" s="44" t="s">
        <v>189</v>
      </c>
      <c r="S78">
        <v>9</v>
      </c>
      <c r="T78" s="44" t="s">
        <v>190</v>
      </c>
      <c r="U78">
        <v>4</v>
      </c>
      <c r="V78" s="44" t="s">
        <v>188</v>
      </c>
      <c r="W78">
        <v>99</v>
      </c>
      <c r="X78" s="44" t="s">
        <v>190</v>
      </c>
      <c r="Y78" s="44" t="s">
        <v>191</v>
      </c>
      <c r="Z78">
        <v>2016</v>
      </c>
      <c r="AA78" t="b">
        <v>0</v>
      </c>
      <c r="AB78">
        <v>1</v>
      </c>
      <c r="AC78">
        <v>1</v>
      </c>
      <c r="AD78">
        <v>1</v>
      </c>
    </row>
    <row r="79" spans="1:30" x14ac:dyDescent="0.25">
      <c r="A79">
        <v>2022</v>
      </c>
      <c r="B79" s="44" t="s">
        <v>76</v>
      </c>
      <c r="C79" s="44" t="s">
        <v>18</v>
      </c>
      <c r="D79" s="44" t="s">
        <v>87</v>
      </c>
      <c r="F79">
        <v>4</v>
      </c>
      <c r="G79" s="44" t="s">
        <v>196</v>
      </c>
      <c r="H79">
        <v>1</v>
      </c>
      <c r="I79">
        <v>1</v>
      </c>
      <c r="J79">
        <v>1</v>
      </c>
      <c r="K79" s="44" t="s">
        <v>186</v>
      </c>
      <c r="L79">
        <v>3</v>
      </c>
      <c r="M79" s="44" t="s">
        <v>193</v>
      </c>
      <c r="N79" s="44" t="s">
        <v>188</v>
      </c>
      <c r="O79">
        <v>98</v>
      </c>
      <c r="P79">
        <v>99</v>
      </c>
      <c r="Q79" s="44" t="s">
        <v>189</v>
      </c>
      <c r="R79" s="44" t="s">
        <v>189</v>
      </c>
      <c r="S79">
        <v>9</v>
      </c>
      <c r="T79" s="44" t="s">
        <v>190</v>
      </c>
      <c r="U79">
        <v>4</v>
      </c>
      <c r="V79" s="44" t="s">
        <v>188</v>
      </c>
      <c r="W79">
        <v>99</v>
      </c>
      <c r="X79" s="44" t="s">
        <v>190</v>
      </c>
      <c r="Y79" s="44" t="s">
        <v>191</v>
      </c>
      <c r="Z79">
        <v>2016</v>
      </c>
      <c r="AA79" t="b">
        <v>0</v>
      </c>
      <c r="AB79">
        <v>304</v>
      </c>
      <c r="AC79">
        <v>36</v>
      </c>
      <c r="AD79">
        <v>0.11842105263157894</v>
      </c>
    </row>
    <row r="80" spans="1:30" hidden="1" x14ac:dyDescent="0.25">
      <c r="A80">
        <v>2022</v>
      </c>
      <c r="B80" s="44" t="s">
        <v>26</v>
      </c>
      <c r="C80" s="44" t="s">
        <v>6</v>
      </c>
      <c r="D80" s="44" t="s">
        <v>87</v>
      </c>
      <c r="F80">
        <v>1</v>
      </c>
      <c r="G80" s="44" t="s">
        <v>185</v>
      </c>
      <c r="H80">
        <v>1</v>
      </c>
      <c r="I80">
        <v>1</v>
      </c>
      <c r="J80">
        <v>1</v>
      </c>
      <c r="K80" s="44" t="s">
        <v>186</v>
      </c>
      <c r="L80">
        <v>1</v>
      </c>
      <c r="M80" s="44" t="s">
        <v>187</v>
      </c>
      <c r="N80" s="44" t="s">
        <v>188</v>
      </c>
      <c r="O80">
        <v>98</v>
      </c>
      <c r="P80">
        <v>99</v>
      </c>
      <c r="Q80" s="44" t="s">
        <v>189</v>
      </c>
      <c r="R80" s="44" t="s">
        <v>189</v>
      </c>
      <c r="S80">
        <v>9</v>
      </c>
      <c r="T80" s="44" t="s">
        <v>190</v>
      </c>
      <c r="U80">
        <v>4</v>
      </c>
      <c r="V80" s="44" t="s">
        <v>188</v>
      </c>
      <c r="W80">
        <v>99</v>
      </c>
      <c r="X80" s="44" t="s">
        <v>190</v>
      </c>
      <c r="Y80" s="44" t="s">
        <v>191</v>
      </c>
      <c r="Z80">
        <v>2016</v>
      </c>
      <c r="AA80" t="b">
        <v>0</v>
      </c>
      <c r="AB80">
        <v>2546</v>
      </c>
      <c r="AC80">
        <v>1437</v>
      </c>
      <c r="AD80">
        <v>0.56441476826394343</v>
      </c>
    </row>
    <row r="81" spans="1:30" hidden="1" x14ac:dyDescent="0.25">
      <c r="A81">
        <v>2022</v>
      </c>
      <c r="B81" s="44" t="s">
        <v>26</v>
      </c>
      <c r="C81" s="44" t="s">
        <v>6</v>
      </c>
      <c r="D81" s="44" t="s">
        <v>87</v>
      </c>
      <c r="F81">
        <v>2</v>
      </c>
      <c r="G81" s="44" t="s">
        <v>194</v>
      </c>
      <c r="H81">
        <v>1</v>
      </c>
      <c r="I81">
        <v>1</v>
      </c>
      <c r="J81">
        <v>1</v>
      </c>
      <c r="K81" s="44" t="s">
        <v>186</v>
      </c>
      <c r="L81">
        <v>2</v>
      </c>
      <c r="M81" s="44" t="s">
        <v>192</v>
      </c>
      <c r="N81" s="44" t="s">
        <v>188</v>
      </c>
      <c r="O81">
        <v>98</v>
      </c>
      <c r="P81">
        <v>99</v>
      </c>
      <c r="Q81" s="44" t="s">
        <v>189</v>
      </c>
      <c r="R81" s="44" t="s">
        <v>189</v>
      </c>
      <c r="S81">
        <v>9</v>
      </c>
      <c r="T81" s="44" t="s">
        <v>190</v>
      </c>
      <c r="U81">
        <v>4</v>
      </c>
      <c r="V81" s="44" t="s">
        <v>188</v>
      </c>
      <c r="W81">
        <v>99</v>
      </c>
      <c r="X81" s="44" t="s">
        <v>190</v>
      </c>
      <c r="Y81" s="44" t="s">
        <v>191</v>
      </c>
      <c r="Z81">
        <v>2016</v>
      </c>
      <c r="AA81" t="b">
        <v>0</v>
      </c>
      <c r="AB81">
        <v>1016</v>
      </c>
      <c r="AC81">
        <v>588</v>
      </c>
      <c r="AD81">
        <v>0.57874015748031493</v>
      </c>
    </row>
    <row r="82" spans="1:30" hidden="1" x14ac:dyDescent="0.25">
      <c r="A82">
        <v>2022</v>
      </c>
      <c r="B82" s="44" t="s">
        <v>26</v>
      </c>
      <c r="C82" s="44" t="s">
        <v>6</v>
      </c>
      <c r="D82" s="44" t="s">
        <v>87</v>
      </c>
      <c r="F82">
        <v>2</v>
      </c>
      <c r="G82" s="44" t="s">
        <v>194</v>
      </c>
      <c r="H82">
        <v>1</v>
      </c>
      <c r="I82">
        <v>1</v>
      </c>
      <c r="J82">
        <v>1</v>
      </c>
      <c r="K82" s="44" t="s">
        <v>186</v>
      </c>
      <c r="L82">
        <v>3</v>
      </c>
      <c r="M82" s="44" t="s">
        <v>193</v>
      </c>
      <c r="N82" s="44" t="s">
        <v>188</v>
      </c>
      <c r="O82">
        <v>98</v>
      </c>
      <c r="P82">
        <v>99</v>
      </c>
      <c r="Q82" s="44" t="s">
        <v>189</v>
      </c>
      <c r="R82" s="44" t="s">
        <v>189</v>
      </c>
      <c r="S82">
        <v>9</v>
      </c>
      <c r="T82" s="44" t="s">
        <v>190</v>
      </c>
      <c r="U82">
        <v>4</v>
      </c>
      <c r="V82" s="44" t="s">
        <v>188</v>
      </c>
      <c r="W82">
        <v>99</v>
      </c>
      <c r="X82" s="44" t="s">
        <v>190</v>
      </c>
      <c r="Y82" s="44" t="s">
        <v>191</v>
      </c>
      <c r="Z82">
        <v>2016</v>
      </c>
      <c r="AA82" t="b">
        <v>0</v>
      </c>
      <c r="AB82">
        <v>33</v>
      </c>
      <c r="AC82">
        <v>11</v>
      </c>
      <c r="AD82">
        <v>0.33333333333333331</v>
      </c>
    </row>
    <row r="83" spans="1:30" x14ac:dyDescent="0.25">
      <c r="A83">
        <v>2022</v>
      </c>
      <c r="B83" s="44" t="s">
        <v>26</v>
      </c>
      <c r="C83" s="44" t="s">
        <v>6</v>
      </c>
      <c r="D83" s="44" t="s">
        <v>87</v>
      </c>
      <c r="F83">
        <v>4</v>
      </c>
      <c r="G83" s="44" t="s">
        <v>196</v>
      </c>
      <c r="H83">
        <v>1</v>
      </c>
      <c r="I83">
        <v>1</v>
      </c>
      <c r="J83">
        <v>1</v>
      </c>
      <c r="K83" s="44" t="s">
        <v>186</v>
      </c>
      <c r="L83">
        <v>1</v>
      </c>
      <c r="M83" s="44" t="s">
        <v>187</v>
      </c>
      <c r="N83" s="44" t="s">
        <v>188</v>
      </c>
      <c r="O83">
        <v>98</v>
      </c>
      <c r="P83">
        <v>99</v>
      </c>
      <c r="Q83" s="44" t="s">
        <v>189</v>
      </c>
      <c r="R83" s="44" t="s">
        <v>189</v>
      </c>
      <c r="S83">
        <v>9</v>
      </c>
      <c r="T83" s="44" t="s">
        <v>190</v>
      </c>
      <c r="U83">
        <v>4</v>
      </c>
      <c r="V83" s="44" t="s">
        <v>188</v>
      </c>
      <c r="W83">
        <v>99</v>
      </c>
      <c r="X83" s="44" t="s">
        <v>190</v>
      </c>
      <c r="Y83" s="44" t="s">
        <v>191</v>
      </c>
      <c r="Z83">
        <v>2016</v>
      </c>
      <c r="AA83" t="b">
        <v>0</v>
      </c>
      <c r="AB83">
        <v>370</v>
      </c>
      <c r="AC83">
        <v>99</v>
      </c>
      <c r="AD83">
        <v>0.26756756756756755</v>
      </c>
    </row>
    <row r="84" spans="1:30" x14ac:dyDescent="0.25">
      <c r="A84">
        <v>2022</v>
      </c>
      <c r="B84" s="44" t="s">
        <v>26</v>
      </c>
      <c r="C84" s="44" t="s">
        <v>6</v>
      </c>
      <c r="D84" s="44" t="s">
        <v>87</v>
      </c>
      <c r="F84">
        <v>4</v>
      </c>
      <c r="G84" s="44" t="s">
        <v>196</v>
      </c>
      <c r="H84">
        <v>1</v>
      </c>
      <c r="I84">
        <v>1</v>
      </c>
      <c r="J84">
        <v>1</v>
      </c>
      <c r="K84" s="44" t="s">
        <v>186</v>
      </c>
      <c r="L84">
        <v>3</v>
      </c>
      <c r="M84" s="44" t="s">
        <v>193</v>
      </c>
      <c r="N84" s="44" t="s">
        <v>188</v>
      </c>
      <c r="O84">
        <v>98</v>
      </c>
      <c r="P84">
        <v>99</v>
      </c>
      <c r="Q84" s="44" t="s">
        <v>189</v>
      </c>
      <c r="R84" s="44" t="s">
        <v>189</v>
      </c>
      <c r="S84">
        <v>9</v>
      </c>
      <c r="T84" s="44" t="s">
        <v>190</v>
      </c>
      <c r="U84">
        <v>4</v>
      </c>
      <c r="V84" s="44" t="s">
        <v>188</v>
      </c>
      <c r="W84">
        <v>99</v>
      </c>
      <c r="X84" s="44" t="s">
        <v>190</v>
      </c>
      <c r="Y84" s="44" t="s">
        <v>191</v>
      </c>
      <c r="Z84">
        <v>2016</v>
      </c>
      <c r="AA84" t="b">
        <v>0</v>
      </c>
      <c r="AB84">
        <v>360</v>
      </c>
      <c r="AC84">
        <v>94</v>
      </c>
      <c r="AD84">
        <v>0.26111111111111113</v>
      </c>
    </row>
    <row r="85" spans="1:30" hidden="1" x14ac:dyDescent="0.25">
      <c r="A85">
        <v>2022</v>
      </c>
      <c r="B85" s="44" t="s">
        <v>45</v>
      </c>
      <c r="C85" s="44" t="s">
        <v>99</v>
      </c>
      <c r="D85" s="44" t="s">
        <v>85</v>
      </c>
      <c r="F85">
        <v>1</v>
      </c>
      <c r="G85" s="44" t="s">
        <v>185</v>
      </c>
      <c r="H85">
        <v>1</v>
      </c>
      <c r="I85">
        <v>1</v>
      </c>
      <c r="J85">
        <v>1</v>
      </c>
      <c r="K85" s="44" t="s">
        <v>186</v>
      </c>
      <c r="L85">
        <v>1</v>
      </c>
      <c r="M85" s="44" t="s">
        <v>187</v>
      </c>
      <c r="N85" s="44" t="s">
        <v>188</v>
      </c>
      <c r="O85">
        <v>98</v>
      </c>
      <c r="P85">
        <v>99</v>
      </c>
      <c r="Q85" s="44" t="s">
        <v>189</v>
      </c>
      <c r="R85" s="44" t="s">
        <v>189</v>
      </c>
      <c r="S85">
        <v>9</v>
      </c>
      <c r="T85" s="44" t="s">
        <v>190</v>
      </c>
      <c r="U85">
        <v>4</v>
      </c>
      <c r="V85" s="44" t="s">
        <v>188</v>
      </c>
      <c r="W85">
        <v>99</v>
      </c>
      <c r="X85" s="44" t="s">
        <v>190</v>
      </c>
      <c r="Y85" s="44" t="s">
        <v>191</v>
      </c>
      <c r="Z85">
        <v>2016</v>
      </c>
      <c r="AA85" t="b">
        <v>0</v>
      </c>
      <c r="AB85">
        <v>13310</v>
      </c>
      <c r="AC85">
        <v>9662</v>
      </c>
      <c r="AD85">
        <v>0.72592036063110443</v>
      </c>
    </row>
    <row r="86" spans="1:30" hidden="1" x14ac:dyDescent="0.25">
      <c r="A86">
        <v>2022</v>
      </c>
      <c r="B86" s="44" t="s">
        <v>45</v>
      </c>
      <c r="C86" s="44" t="s">
        <v>99</v>
      </c>
      <c r="D86" s="44" t="s">
        <v>85</v>
      </c>
      <c r="F86">
        <v>1</v>
      </c>
      <c r="G86" s="44" t="s">
        <v>185</v>
      </c>
      <c r="H86">
        <v>1</v>
      </c>
      <c r="I86">
        <v>1</v>
      </c>
      <c r="J86">
        <v>1</v>
      </c>
      <c r="K86" s="44" t="s">
        <v>186</v>
      </c>
      <c r="L86">
        <v>2</v>
      </c>
      <c r="M86" s="44" t="s">
        <v>192</v>
      </c>
      <c r="N86" s="44" t="s">
        <v>188</v>
      </c>
      <c r="O86">
        <v>98</v>
      </c>
      <c r="P86">
        <v>99</v>
      </c>
      <c r="Q86" s="44" t="s">
        <v>189</v>
      </c>
      <c r="R86" s="44" t="s">
        <v>189</v>
      </c>
      <c r="S86">
        <v>9</v>
      </c>
      <c r="T86" s="44" t="s">
        <v>190</v>
      </c>
      <c r="U86">
        <v>4</v>
      </c>
      <c r="V86" s="44" t="s">
        <v>188</v>
      </c>
      <c r="W86">
        <v>99</v>
      </c>
      <c r="X86" s="44" t="s">
        <v>190</v>
      </c>
      <c r="Y86" s="44" t="s">
        <v>191</v>
      </c>
      <c r="Z86">
        <v>2016</v>
      </c>
      <c r="AA86" t="b">
        <v>0</v>
      </c>
      <c r="AB86">
        <v>13310</v>
      </c>
      <c r="AC86">
        <v>9662</v>
      </c>
      <c r="AD86">
        <v>0.72592036063110443</v>
      </c>
    </row>
    <row r="87" spans="1:30" hidden="1" x14ac:dyDescent="0.25">
      <c r="A87">
        <v>2022</v>
      </c>
      <c r="B87" s="44" t="s">
        <v>45</v>
      </c>
      <c r="C87" s="44" t="s">
        <v>99</v>
      </c>
      <c r="D87" s="44" t="s">
        <v>85</v>
      </c>
      <c r="F87">
        <v>2</v>
      </c>
      <c r="G87" s="44" t="s">
        <v>194</v>
      </c>
      <c r="H87">
        <v>1</v>
      </c>
      <c r="I87">
        <v>1</v>
      </c>
      <c r="J87">
        <v>1</v>
      </c>
      <c r="K87" s="44" t="s">
        <v>186</v>
      </c>
      <c r="L87">
        <v>1</v>
      </c>
      <c r="M87" s="44" t="s">
        <v>187</v>
      </c>
      <c r="N87" s="44" t="s">
        <v>188</v>
      </c>
      <c r="O87">
        <v>98</v>
      </c>
      <c r="P87">
        <v>99</v>
      </c>
      <c r="Q87" s="44" t="s">
        <v>189</v>
      </c>
      <c r="R87" s="44" t="s">
        <v>189</v>
      </c>
      <c r="S87">
        <v>9</v>
      </c>
      <c r="T87" s="44" t="s">
        <v>190</v>
      </c>
      <c r="U87">
        <v>4</v>
      </c>
      <c r="V87" s="44" t="s">
        <v>188</v>
      </c>
      <c r="W87">
        <v>99</v>
      </c>
      <c r="X87" s="44" t="s">
        <v>190</v>
      </c>
      <c r="Y87" s="44" t="s">
        <v>191</v>
      </c>
      <c r="Z87">
        <v>2016</v>
      </c>
      <c r="AA87" t="b">
        <v>0</v>
      </c>
      <c r="AB87">
        <v>7677</v>
      </c>
      <c r="AC87">
        <v>4816</v>
      </c>
      <c r="AD87">
        <v>0.62732838348313147</v>
      </c>
    </row>
    <row r="88" spans="1:30" hidden="1" x14ac:dyDescent="0.25">
      <c r="A88">
        <v>2022</v>
      </c>
      <c r="B88" s="44" t="s">
        <v>45</v>
      </c>
      <c r="C88" s="44" t="s">
        <v>99</v>
      </c>
      <c r="D88" s="44" t="s">
        <v>85</v>
      </c>
      <c r="F88">
        <v>2</v>
      </c>
      <c r="G88" s="44" t="s">
        <v>194</v>
      </c>
      <c r="H88">
        <v>1</v>
      </c>
      <c r="I88">
        <v>1</v>
      </c>
      <c r="J88">
        <v>1</v>
      </c>
      <c r="K88" s="44" t="s">
        <v>186</v>
      </c>
      <c r="L88">
        <v>3</v>
      </c>
      <c r="M88" s="44" t="s">
        <v>193</v>
      </c>
      <c r="N88" s="44" t="s">
        <v>188</v>
      </c>
      <c r="O88">
        <v>98</v>
      </c>
      <c r="P88">
        <v>99</v>
      </c>
      <c r="Q88" s="44" t="s">
        <v>189</v>
      </c>
      <c r="R88" s="44" t="s">
        <v>189</v>
      </c>
      <c r="S88">
        <v>9</v>
      </c>
      <c r="T88" s="44" t="s">
        <v>190</v>
      </c>
      <c r="U88">
        <v>4</v>
      </c>
      <c r="V88" s="44" t="s">
        <v>188</v>
      </c>
      <c r="W88">
        <v>99</v>
      </c>
      <c r="X88" s="44" t="s">
        <v>190</v>
      </c>
      <c r="Y88" s="44" t="s">
        <v>191</v>
      </c>
      <c r="Z88">
        <v>2016</v>
      </c>
      <c r="AA88" t="b">
        <v>0</v>
      </c>
      <c r="AB88">
        <v>166</v>
      </c>
      <c r="AC88">
        <v>107</v>
      </c>
      <c r="AD88">
        <v>0.64457831325301207</v>
      </c>
    </row>
    <row r="89" spans="1:30" x14ac:dyDescent="0.25">
      <c r="A89">
        <v>2022</v>
      </c>
      <c r="B89" s="44" t="s">
        <v>45</v>
      </c>
      <c r="C89" s="44" t="s">
        <v>99</v>
      </c>
      <c r="D89" s="44" t="s">
        <v>85</v>
      </c>
      <c r="F89">
        <v>4</v>
      </c>
      <c r="G89" s="44" t="s">
        <v>196</v>
      </c>
      <c r="H89">
        <v>1</v>
      </c>
      <c r="I89">
        <v>1</v>
      </c>
      <c r="J89">
        <v>1</v>
      </c>
      <c r="K89" s="44" t="s">
        <v>186</v>
      </c>
      <c r="L89">
        <v>4</v>
      </c>
      <c r="M89" s="44" t="s">
        <v>195</v>
      </c>
      <c r="N89" s="44" t="s">
        <v>188</v>
      </c>
      <c r="O89">
        <v>98</v>
      </c>
      <c r="P89">
        <v>99</v>
      </c>
      <c r="Q89" s="44" t="s">
        <v>189</v>
      </c>
      <c r="R89" s="44" t="s">
        <v>189</v>
      </c>
      <c r="S89">
        <v>9</v>
      </c>
      <c r="T89" s="44" t="s">
        <v>190</v>
      </c>
      <c r="U89">
        <v>4</v>
      </c>
      <c r="V89" s="44" t="s">
        <v>188</v>
      </c>
      <c r="W89">
        <v>99</v>
      </c>
      <c r="X89" s="44" t="s">
        <v>190</v>
      </c>
      <c r="Y89" s="44" t="s">
        <v>191</v>
      </c>
      <c r="Z89">
        <v>2019</v>
      </c>
      <c r="AA89" t="b">
        <v>0</v>
      </c>
      <c r="AB89">
        <v>10843</v>
      </c>
      <c r="AC89">
        <v>4188</v>
      </c>
      <c r="AD89">
        <v>0.38623997048787234</v>
      </c>
    </row>
    <row r="90" spans="1:30" hidden="1" x14ac:dyDescent="0.25">
      <c r="A90">
        <v>2022</v>
      </c>
      <c r="B90" s="44" t="s">
        <v>42</v>
      </c>
      <c r="C90" s="44" t="s">
        <v>7</v>
      </c>
      <c r="D90" s="44" t="s">
        <v>87</v>
      </c>
      <c r="F90">
        <v>1</v>
      </c>
      <c r="G90" s="44" t="s">
        <v>185</v>
      </c>
      <c r="H90">
        <v>1</v>
      </c>
      <c r="I90">
        <v>1</v>
      </c>
      <c r="J90">
        <v>1</v>
      </c>
      <c r="K90" s="44" t="s">
        <v>186</v>
      </c>
      <c r="L90">
        <v>2</v>
      </c>
      <c r="M90" s="44" t="s">
        <v>192</v>
      </c>
      <c r="N90" s="44" t="s">
        <v>188</v>
      </c>
      <c r="O90">
        <v>98</v>
      </c>
      <c r="P90">
        <v>99</v>
      </c>
      <c r="Q90" s="44" t="s">
        <v>189</v>
      </c>
      <c r="R90" s="44" t="s">
        <v>189</v>
      </c>
      <c r="S90">
        <v>9</v>
      </c>
      <c r="T90" s="44" t="s">
        <v>190</v>
      </c>
      <c r="U90">
        <v>4</v>
      </c>
      <c r="V90" s="44" t="s">
        <v>188</v>
      </c>
      <c r="W90">
        <v>99</v>
      </c>
      <c r="X90" s="44" t="s">
        <v>190</v>
      </c>
      <c r="Y90" s="44" t="s">
        <v>191</v>
      </c>
      <c r="Z90">
        <v>2016</v>
      </c>
      <c r="AA90" t="b">
        <v>0</v>
      </c>
      <c r="AB90">
        <v>5651</v>
      </c>
      <c r="AC90">
        <v>3032</v>
      </c>
      <c r="AD90">
        <v>0.53654220491948323</v>
      </c>
    </row>
    <row r="91" spans="1:30" hidden="1" x14ac:dyDescent="0.25">
      <c r="A91">
        <v>2022</v>
      </c>
      <c r="B91" s="44" t="s">
        <v>42</v>
      </c>
      <c r="C91" s="44" t="s">
        <v>7</v>
      </c>
      <c r="D91" s="44" t="s">
        <v>87</v>
      </c>
      <c r="F91">
        <v>1</v>
      </c>
      <c r="G91" s="44" t="s">
        <v>185</v>
      </c>
      <c r="H91">
        <v>1</v>
      </c>
      <c r="I91">
        <v>1</v>
      </c>
      <c r="J91">
        <v>1</v>
      </c>
      <c r="K91" s="44" t="s">
        <v>186</v>
      </c>
      <c r="L91">
        <v>3</v>
      </c>
      <c r="M91" s="44" t="s">
        <v>193</v>
      </c>
      <c r="N91" s="44" t="s">
        <v>188</v>
      </c>
      <c r="O91">
        <v>98</v>
      </c>
      <c r="P91">
        <v>99</v>
      </c>
      <c r="Q91" s="44" t="s">
        <v>189</v>
      </c>
      <c r="R91" s="44" t="s">
        <v>189</v>
      </c>
      <c r="S91">
        <v>9</v>
      </c>
      <c r="T91" s="44" t="s">
        <v>190</v>
      </c>
      <c r="U91">
        <v>4</v>
      </c>
      <c r="V91" s="44" t="s">
        <v>188</v>
      </c>
      <c r="W91">
        <v>99</v>
      </c>
      <c r="X91" s="44" t="s">
        <v>190</v>
      </c>
      <c r="Y91" s="44" t="s">
        <v>191</v>
      </c>
      <c r="Z91">
        <v>2016</v>
      </c>
      <c r="AA91" t="b">
        <v>0</v>
      </c>
      <c r="AB91">
        <v>349</v>
      </c>
      <c r="AC91">
        <v>145</v>
      </c>
      <c r="AD91">
        <v>0.41547277936962751</v>
      </c>
    </row>
    <row r="92" spans="1:30" hidden="1" x14ac:dyDescent="0.25">
      <c r="A92">
        <v>2022</v>
      </c>
      <c r="B92" s="44" t="s">
        <v>39</v>
      </c>
      <c r="C92" s="44" t="s">
        <v>94</v>
      </c>
      <c r="D92" s="44" t="s">
        <v>83</v>
      </c>
      <c r="F92">
        <v>1</v>
      </c>
      <c r="G92" s="44" t="s">
        <v>185</v>
      </c>
      <c r="H92">
        <v>1</v>
      </c>
      <c r="I92">
        <v>1</v>
      </c>
      <c r="J92">
        <v>1</v>
      </c>
      <c r="K92" s="44" t="s">
        <v>186</v>
      </c>
      <c r="L92">
        <v>3</v>
      </c>
      <c r="M92" s="44" t="s">
        <v>193</v>
      </c>
      <c r="N92" s="44" t="s">
        <v>188</v>
      </c>
      <c r="O92">
        <v>98</v>
      </c>
      <c r="P92">
        <v>99</v>
      </c>
      <c r="Q92" s="44" t="s">
        <v>189</v>
      </c>
      <c r="R92" s="44" t="s">
        <v>189</v>
      </c>
      <c r="S92">
        <v>9</v>
      </c>
      <c r="T92" s="44" t="s">
        <v>190</v>
      </c>
      <c r="U92">
        <v>4</v>
      </c>
      <c r="V92" s="44" t="s">
        <v>188</v>
      </c>
      <c r="W92">
        <v>99</v>
      </c>
      <c r="X92" s="44" t="s">
        <v>190</v>
      </c>
      <c r="Y92" s="44" t="s">
        <v>191</v>
      </c>
      <c r="Z92">
        <v>2016</v>
      </c>
      <c r="AA92" t="b">
        <v>0</v>
      </c>
      <c r="AB92">
        <v>92</v>
      </c>
      <c r="AC92">
        <v>4</v>
      </c>
      <c r="AD92">
        <v>4.3478260869565216E-2</v>
      </c>
    </row>
    <row r="93" spans="1:30" hidden="1" x14ac:dyDescent="0.25">
      <c r="A93">
        <v>2022</v>
      </c>
      <c r="B93" s="44" t="s">
        <v>39</v>
      </c>
      <c r="C93" s="44" t="s">
        <v>94</v>
      </c>
      <c r="D93" s="44" t="s">
        <v>83</v>
      </c>
      <c r="F93">
        <v>2</v>
      </c>
      <c r="G93" s="44" t="s">
        <v>194</v>
      </c>
      <c r="H93">
        <v>1</v>
      </c>
      <c r="I93">
        <v>1</v>
      </c>
      <c r="J93">
        <v>1</v>
      </c>
      <c r="K93" s="44" t="s">
        <v>186</v>
      </c>
      <c r="L93">
        <v>2</v>
      </c>
      <c r="M93" s="44" t="s">
        <v>192</v>
      </c>
      <c r="N93" s="44" t="s">
        <v>188</v>
      </c>
      <c r="O93">
        <v>98</v>
      </c>
      <c r="P93">
        <v>99</v>
      </c>
      <c r="Q93" s="44" t="s">
        <v>189</v>
      </c>
      <c r="R93" s="44" t="s">
        <v>189</v>
      </c>
      <c r="S93">
        <v>9</v>
      </c>
      <c r="T93" s="44" t="s">
        <v>190</v>
      </c>
      <c r="U93">
        <v>4</v>
      </c>
      <c r="V93" s="44" t="s">
        <v>188</v>
      </c>
      <c r="W93">
        <v>99</v>
      </c>
      <c r="X93" s="44" t="s">
        <v>190</v>
      </c>
      <c r="Y93" s="44" t="s">
        <v>191</v>
      </c>
      <c r="Z93">
        <v>2016</v>
      </c>
      <c r="AA93" t="b">
        <v>0</v>
      </c>
      <c r="AB93">
        <v>7843</v>
      </c>
      <c r="AC93">
        <v>6333</v>
      </c>
      <c r="AD93">
        <v>0.80747163075353823</v>
      </c>
    </row>
    <row r="94" spans="1:30" hidden="1" x14ac:dyDescent="0.25">
      <c r="A94">
        <v>2022</v>
      </c>
      <c r="B94" s="44" t="s">
        <v>38</v>
      </c>
      <c r="C94" s="44" t="s">
        <v>93</v>
      </c>
      <c r="D94" s="44" t="s">
        <v>83</v>
      </c>
      <c r="F94">
        <v>1</v>
      </c>
      <c r="G94" s="44" t="s">
        <v>185</v>
      </c>
      <c r="H94">
        <v>1</v>
      </c>
      <c r="I94">
        <v>1</v>
      </c>
      <c r="J94">
        <v>1</v>
      </c>
      <c r="K94" s="44" t="s">
        <v>186</v>
      </c>
      <c r="L94">
        <v>2</v>
      </c>
      <c r="M94" s="44" t="s">
        <v>192</v>
      </c>
      <c r="N94" s="44" t="s">
        <v>188</v>
      </c>
      <c r="O94">
        <v>98</v>
      </c>
      <c r="P94">
        <v>99</v>
      </c>
      <c r="Q94" s="44" t="s">
        <v>189</v>
      </c>
      <c r="R94" s="44" t="s">
        <v>189</v>
      </c>
      <c r="S94">
        <v>9</v>
      </c>
      <c r="T94" s="44" t="s">
        <v>190</v>
      </c>
      <c r="U94">
        <v>4</v>
      </c>
      <c r="V94" s="44" t="s">
        <v>188</v>
      </c>
      <c r="W94">
        <v>99</v>
      </c>
      <c r="X94" s="44" t="s">
        <v>190</v>
      </c>
      <c r="Y94" s="44" t="s">
        <v>191</v>
      </c>
      <c r="Z94">
        <v>2016</v>
      </c>
      <c r="AA94" t="b">
        <v>0</v>
      </c>
      <c r="AB94">
        <v>4873</v>
      </c>
      <c r="AC94">
        <v>3657</v>
      </c>
      <c r="AD94">
        <v>0.7504617278883644</v>
      </c>
    </row>
    <row r="95" spans="1:30" hidden="1" x14ac:dyDescent="0.25">
      <c r="A95">
        <v>2022</v>
      </c>
      <c r="B95" s="44" t="s">
        <v>38</v>
      </c>
      <c r="C95" s="44" t="s">
        <v>93</v>
      </c>
      <c r="D95" s="44" t="s">
        <v>83</v>
      </c>
      <c r="F95">
        <v>2</v>
      </c>
      <c r="G95" s="44" t="s">
        <v>194</v>
      </c>
      <c r="H95">
        <v>1</v>
      </c>
      <c r="I95">
        <v>1</v>
      </c>
      <c r="J95">
        <v>1</v>
      </c>
      <c r="K95" s="44" t="s">
        <v>186</v>
      </c>
      <c r="L95">
        <v>1</v>
      </c>
      <c r="M95" s="44" t="s">
        <v>187</v>
      </c>
      <c r="N95" s="44" t="s">
        <v>188</v>
      </c>
      <c r="O95">
        <v>98</v>
      </c>
      <c r="P95">
        <v>99</v>
      </c>
      <c r="Q95" s="44" t="s">
        <v>189</v>
      </c>
      <c r="R95" s="44" t="s">
        <v>189</v>
      </c>
      <c r="S95">
        <v>9</v>
      </c>
      <c r="T95" s="44" t="s">
        <v>190</v>
      </c>
      <c r="U95">
        <v>4</v>
      </c>
      <c r="V95" s="44" t="s">
        <v>188</v>
      </c>
      <c r="W95">
        <v>99</v>
      </c>
      <c r="X95" s="44" t="s">
        <v>190</v>
      </c>
      <c r="Y95" s="44" t="s">
        <v>191</v>
      </c>
      <c r="Z95">
        <v>2016</v>
      </c>
      <c r="AA95" t="b">
        <v>0</v>
      </c>
      <c r="AB95">
        <v>434</v>
      </c>
      <c r="AC95">
        <v>160</v>
      </c>
      <c r="AD95">
        <v>0.3686635944700461</v>
      </c>
    </row>
    <row r="96" spans="1:30" hidden="1" x14ac:dyDescent="0.25">
      <c r="A96">
        <v>2022</v>
      </c>
      <c r="B96" s="44" t="s">
        <v>38</v>
      </c>
      <c r="C96" s="44" t="s">
        <v>93</v>
      </c>
      <c r="D96" s="44" t="s">
        <v>83</v>
      </c>
      <c r="F96">
        <v>2</v>
      </c>
      <c r="G96" s="44" t="s">
        <v>194</v>
      </c>
      <c r="H96">
        <v>1</v>
      </c>
      <c r="I96">
        <v>1</v>
      </c>
      <c r="J96">
        <v>1</v>
      </c>
      <c r="K96" s="44" t="s">
        <v>186</v>
      </c>
      <c r="L96">
        <v>3</v>
      </c>
      <c r="M96" s="44" t="s">
        <v>193</v>
      </c>
      <c r="N96" s="44" t="s">
        <v>188</v>
      </c>
      <c r="O96">
        <v>98</v>
      </c>
      <c r="P96">
        <v>99</v>
      </c>
      <c r="Q96" s="44" t="s">
        <v>189</v>
      </c>
      <c r="R96" s="44" t="s">
        <v>189</v>
      </c>
      <c r="S96">
        <v>9</v>
      </c>
      <c r="T96" s="44" t="s">
        <v>190</v>
      </c>
      <c r="U96">
        <v>4</v>
      </c>
      <c r="V96" s="44" t="s">
        <v>188</v>
      </c>
      <c r="W96">
        <v>99</v>
      </c>
      <c r="X96" s="44" t="s">
        <v>190</v>
      </c>
      <c r="Y96" s="44" t="s">
        <v>191</v>
      </c>
      <c r="Z96">
        <v>2016</v>
      </c>
      <c r="AA96" t="b">
        <v>0</v>
      </c>
      <c r="AB96">
        <v>25</v>
      </c>
      <c r="AC96">
        <v>4</v>
      </c>
      <c r="AD96">
        <v>0.16</v>
      </c>
    </row>
    <row r="97" spans="1:30" x14ac:dyDescent="0.25">
      <c r="A97">
        <v>2022</v>
      </c>
      <c r="B97" s="44" t="s">
        <v>38</v>
      </c>
      <c r="C97" s="44" t="s">
        <v>93</v>
      </c>
      <c r="D97" s="44" t="s">
        <v>83</v>
      </c>
      <c r="F97">
        <v>4</v>
      </c>
      <c r="G97" s="44" t="s">
        <v>196</v>
      </c>
      <c r="H97">
        <v>1</v>
      </c>
      <c r="I97">
        <v>1</v>
      </c>
      <c r="J97">
        <v>1</v>
      </c>
      <c r="K97" s="44" t="s">
        <v>186</v>
      </c>
      <c r="L97">
        <v>1</v>
      </c>
      <c r="M97" s="44" t="s">
        <v>187</v>
      </c>
      <c r="N97" s="44" t="s">
        <v>188</v>
      </c>
      <c r="O97">
        <v>98</v>
      </c>
      <c r="P97">
        <v>99</v>
      </c>
      <c r="Q97" s="44" t="s">
        <v>189</v>
      </c>
      <c r="R97" s="44" t="s">
        <v>189</v>
      </c>
      <c r="S97">
        <v>9</v>
      </c>
      <c r="T97" s="44" t="s">
        <v>190</v>
      </c>
      <c r="U97">
        <v>4</v>
      </c>
      <c r="V97" s="44" t="s">
        <v>188</v>
      </c>
      <c r="W97">
        <v>99</v>
      </c>
      <c r="X97" s="44" t="s">
        <v>190</v>
      </c>
      <c r="Y97" s="44" t="s">
        <v>191</v>
      </c>
      <c r="Z97">
        <v>2016</v>
      </c>
      <c r="AA97" t="b">
        <v>0</v>
      </c>
      <c r="AB97">
        <v>2092</v>
      </c>
      <c r="AC97">
        <v>412</v>
      </c>
      <c r="AD97">
        <v>0.19694072657743786</v>
      </c>
    </row>
    <row r="98" spans="1:30" hidden="1" x14ac:dyDescent="0.25">
      <c r="A98">
        <v>2022</v>
      </c>
      <c r="B98" s="44" t="s">
        <v>40</v>
      </c>
      <c r="C98" s="44" t="s">
        <v>95</v>
      </c>
      <c r="D98" s="44" t="s">
        <v>83</v>
      </c>
      <c r="F98">
        <v>1</v>
      </c>
      <c r="G98" s="44" t="s">
        <v>185</v>
      </c>
      <c r="H98">
        <v>1</v>
      </c>
      <c r="I98">
        <v>1</v>
      </c>
      <c r="J98">
        <v>1</v>
      </c>
      <c r="K98" s="44" t="s">
        <v>186</v>
      </c>
      <c r="L98">
        <v>3</v>
      </c>
      <c r="M98" s="44" t="s">
        <v>193</v>
      </c>
      <c r="N98" s="44" t="s">
        <v>188</v>
      </c>
      <c r="O98">
        <v>98</v>
      </c>
      <c r="P98">
        <v>99</v>
      </c>
      <c r="Q98" s="44" t="s">
        <v>189</v>
      </c>
      <c r="R98" s="44" t="s">
        <v>189</v>
      </c>
      <c r="S98">
        <v>9</v>
      </c>
      <c r="T98" s="44" t="s">
        <v>190</v>
      </c>
      <c r="U98">
        <v>4</v>
      </c>
      <c r="V98" s="44" t="s">
        <v>188</v>
      </c>
      <c r="W98">
        <v>99</v>
      </c>
      <c r="X98" s="44" t="s">
        <v>190</v>
      </c>
      <c r="Y98" s="44" t="s">
        <v>191</v>
      </c>
      <c r="Z98">
        <v>2016</v>
      </c>
      <c r="AA98" t="b">
        <v>0</v>
      </c>
      <c r="AB98">
        <v>18300</v>
      </c>
      <c r="AC98">
        <v>7859</v>
      </c>
      <c r="AD98">
        <v>0.42945355191256829</v>
      </c>
    </row>
    <row r="99" spans="1:30" hidden="1" x14ac:dyDescent="0.25">
      <c r="A99">
        <v>2022</v>
      </c>
      <c r="B99" s="44" t="s">
        <v>40</v>
      </c>
      <c r="C99" s="44" t="s">
        <v>95</v>
      </c>
      <c r="D99" s="44" t="s">
        <v>83</v>
      </c>
      <c r="F99">
        <v>2</v>
      </c>
      <c r="G99" s="44" t="s">
        <v>194</v>
      </c>
      <c r="H99">
        <v>1</v>
      </c>
      <c r="I99">
        <v>1</v>
      </c>
      <c r="J99">
        <v>1</v>
      </c>
      <c r="K99" s="44" t="s">
        <v>186</v>
      </c>
      <c r="L99">
        <v>2</v>
      </c>
      <c r="M99" s="44" t="s">
        <v>192</v>
      </c>
      <c r="N99" s="44" t="s">
        <v>188</v>
      </c>
      <c r="O99">
        <v>98</v>
      </c>
      <c r="P99">
        <v>99</v>
      </c>
      <c r="Q99" s="44" t="s">
        <v>189</v>
      </c>
      <c r="R99" s="44" t="s">
        <v>189</v>
      </c>
      <c r="S99">
        <v>9</v>
      </c>
      <c r="T99" s="44" t="s">
        <v>190</v>
      </c>
      <c r="U99">
        <v>4</v>
      </c>
      <c r="V99" s="44" t="s">
        <v>188</v>
      </c>
      <c r="W99">
        <v>99</v>
      </c>
      <c r="X99" s="44" t="s">
        <v>190</v>
      </c>
      <c r="Y99" s="44" t="s">
        <v>191</v>
      </c>
      <c r="Z99">
        <v>2016</v>
      </c>
      <c r="AA99" t="b">
        <v>0</v>
      </c>
      <c r="AB99">
        <v>17588</v>
      </c>
      <c r="AC99">
        <v>10452</v>
      </c>
      <c r="AD99">
        <v>0.59426881964976119</v>
      </c>
    </row>
    <row r="100" spans="1:30" x14ac:dyDescent="0.25">
      <c r="A100">
        <v>2022</v>
      </c>
      <c r="B100" s="44" t="s">
        <v>40</v>
      </c>
      <c r="C100" s="44" t="s">
        <v>95</v>
      </c>
      <c r="D100" s="44" t="s">
        <v>83</v>
      </c>
      <c r="F100">
        <v>4</v>
      </c>
      <c r="G100" s="44" t="s">
        <v>196</v>
      </c>
      <c r="H100">
        <v>1</v>
      </c>
      <c r="I100">
        <v>1</v>
      </c>
      <c r="J100">
        <v>1</v>
      </c>
      <c r="K100" s="44" t="s">
        <v>186</v>
      </c>
      <c r="L100">
        <v>3</v>
      </c>
      <c r="M100" s="44" t="s">
        <v>193</v>
      </c>
      <c r="N100" s="44" t="s">
        <v>188</v>
      </c>
      <c r="O100">
        <v>98</v>
      </c>
      <c r="P100">
        <v>99</v>
      </c>
      <c r="Q100" s="44" t="s">
        <v>189</v>
      </c>
      <c r="R100" s="44" t="s">
        <v>189</v>
      </c>
      <c r="S100">
        <v>9</v>
      </c>
      <c r="T100" s="44" t="s">
        <v>190</v>
      </c>
      <c r="U100">
        <v>4</v>
      </c>
      <c r="V100" s="44" t="s">
        <v>188</v>
      </c>
      <c r="W100">
        <v>99</v>
      </c>
      <c r="X100" s="44" t="s">
        <v>190</v>
      </c>
      <c r="Y100" s="44" t="s">
        <v>191</v>
      </c>
      <c r="Z100">
        <v>2016</v>
      </c>
      <c r="AA100" t="b">
        <v>0</v>
      </c>
      <c r="AB100">
        <v>27364</v>
      </c>
      <c r="AC100">
        <v>11356</v>
      </c>
      <c r="AD100">
        <v>0.41499780733810848</v>
      </c>
    </row>
    <row r="101" spans="1:30" x14ac:dyDescent="0.25">
      <c r="A101">
        <v>2022</v>
      </c>
      <c r="B101" s="44" t="s">
        <v>79</v>
      </c>
      <c r="C101" s="44" t="s">
        <v>198</v>
      </c>
      <c r="D101" s="44" t="s">
        <v>87</v>
      </c>
      <c r="F101">
        <v>4</v>
      </c>
      <c r="G101" s="44" t="s">
        <v>196</v>
      </c>
      <c r="H101">
        <v>1</v>
      </c>
      <c r="I101">
        <v>1</v>
      </c>
      <c r="J101">
        <v>1</v>
      </c>
      <c r="K101" s="44" t="s">
        <v>186</v>
      </c>
      <c r="L101">
        <v>3</v>
      </c>
      <c r="M101" s="44" t="s">
        <v>193</v>
      </c>
      <c r="N101" s="44" t="s">
        <v>188</v>
      </c>
      <c r="O101">
        <v>98</v>
      </c>
      <c r="P101">
        <v>99</v>
      </c>
      <c r="Q101" s="44" t="s">
        <v>189</v>
      </c>
      <c r="R101" s="44" t="s">
        <v>189</v>
      </c>
      <c r="S101">
        <v>9</v>
      </c>
      <c r="T101" s="44" t="s">
        <v>190</v>
      </c>
      <c r="U101">
        <v>4</v>
      </c>
      <c r="V101" s="44" t="s">
        <v>188</v>
      </c>
      <c r="W101">
        <v>99</v>
      </c>
      <c r="X101" s="44" t="s">
        <v>190</v>
      </c>
      <c r="Y101" s="44" t="s">
        <v>191</v>
      </c>
      <c r="Z101">
        <v>2016</v>
      </c>
      <c r="AA101" t="b">
        <v>0</v>
      </c>
      <c r="AB101">
        <v>600</v>
      </c>
      <c r="AC101">
        <v>154</v>
      </c>
      <c r="AD101">
        <v>0.25666666666666665</v>
      </c>
    </row>
    <row r="102" spans="1:30" hidden="1" x14ac:dyDescent="0.25">
      <c r="A102">
        <v>2022</v>
      </c>
      <c r="B102" s="44" t="s">
        <v>41</v>
      </c>
      <c r="C102" s="44" t="s">
        <v>96</v>
      </c>
      <c r="D102" s="44" t="s">
        <v>83</v>
      </c>
      <c r="F102">
        <v>1</v>
      </c>
      <c r="G102" s="44" t="s">
        <v>185</v>
      </c>
      <c r="H102">
        <v>1</v>
      </c>
      <c r="I102">
        <v>1</v>
      </c>
      <c r="J102">
        <v>1</v>
      </c>
      <c r="K102" s="44" t="s">
        <v>186</v>
      </c>
      <c r="L102">
        <v>1</v>
      </c>
      <c r="M102" s="44" t="s">
        <v>187</v>
      </c>
      <c r="N102" s="44" t="s">
        <v>188</v>
      </c>
      <c r="O102">
        <v>98</v>
      </c>
      <c r="P102">
        <v>99</v>
      </c>
      <c r="Q102" s="44" t="s">
        <v>189</v>
      </c>
      <c r="R102" s="44" t="s">
        <v>189</v>
      </c>
      <c r="S102">
        <v>9</v>
      </c>
      <c r="T102" s="44" t="s">
        <v>190</v>
      </c>
      <c r="U102">
        <v>4</v>
      </c>
      <c r="V102" s="44" t="s">
        <v>188</v>
      </c>
      <c r="W102">
        <v>99</v>
      </c>
      <c r="X102" s="44" t="s">
        <v>190</v>
      </c>
      <c r="Y102" s="44" t="s">
        <v>191</v>
      </c>
      <c r="Z102">
        <v>2016</v>
      </c>
      <c r="AA102" t="b">
        <v>0</v>
      </c>
      <c r="AB102">
        <v>44698</v>
      </c>
      <c r="AC102">
        <v>22191</v>
      </c>
      <c r="AD102">
        <v>0.4964651662266768</v>
      </c>
    </row>
    <row r="103" spans="1:30" hidden="1" x14ac:dyDescent="0.25">
      <c r="A103">
        <v>2022</v>
      </c>
      <c r="B103" s="44" t="s">
        <v>41</v>
      </c>
      <c r="C103" s="44" t="s">
        <v>96</v>
      </c>
      <c r="D103" s="44" t="s">
        <v>83</v>
      </c>
      <c r="F103">
        <v>1</v>
      </c>
      <c r="G103" s="44" t="s">
        <v>185</v>
      </c>
      <c r="H103">
        <v>1</v>
      </c>
      <c r="I103">
        <v>1</v>
      </c>
      <c r="J103">
        <v>1</v>
      </c>
      <c r="K103" s="44" t="s">
        <v>186</v>
      </c>
      <c r="L103">
        <v>3</v>
      </c>
      <c r="M103" s="44" t="s">
        <v>193</v>
      </c>
      <c r="N103" s="44" t="s">
        <v>188</v>
      </c>
      <c r="O103">
        <v>98</v>
      </c>
      <c r="P103">
        <v>99</v>
      </c>
      <c r="Q103" s="44" t="s">
        <v>189</v>
      </c>
      <c r="R103" s="44" t="s">
        <v>189</v>
      </c>
      <c r="S103">
        <v>9</v>
      </c>
      <c r="T103" s="44" t="s">
        <v>190</v>
      </c>
      <c r="U103">
        <v>4</v>
      </c>
      <c r="V103" s="44" t="s">
        <v>188</v>
      </c>
      <c r="W103">
        <v>99</v>
      </c>
      <c r="X103" s="44" t="s">
        <v>190</v>
      </c>
      <c r="Y103" s="44" t="s">
        <v>191</v>
      </c>
      <c r="Z103">
        <v>2016</v>
      </c>
      <c r="AA103" t="b">
        <v>0</v>
      </c>
      <c r="AB103">
        <v>7176</v>
      </c>
      <c r="AC103">
        <v>1557</v>
      </c>
      <c r="AD103">
        <v>0.21697324414715718</v>
      </c>
    </row>
    <row r="104" spans="1:30" hidden="1" x14ac:dyDescent="0.25">
      <c r="A104">
        <v>2022</v>
      </c>
      <c r="B104" s="44" t="s">
        <v>41</v>
      </c>
      <c r="C104" s="44" t="s">
        <v>96</v>
      </c>
      <c r="D104" s="44" t="s">
        <v>83</v>
      </c>
      <c r="F104">
        <v>2</v>
      </c>
      <c r="G104" s="44" t="s">
        <v>194</v>
      </c>
      <c r="H104">
        <v>1</v>
      </c>
      <c r="I104">
        <v>1</v>
      </c>
      <c r="J104">
        <v>1</v>
      </c>
      <c r="K104" s="44" t="s">
        <v>186</v>
      </c>
      <c r="L104">
        <v>2</v>
      </c>
      <c r="M104" s="44" t="s">
        <v>192</v>
      </c>
      <c r="N104" s="44" t="s">
        <v>188</v>
      </c>
      <c r="O104">
        <v>98</v>
      </c>
      <c r="P104">
        <v>99</v>
      </c>
      <c r="Q104" s="44" t="s">
        <v>189</v>
      </c>
      <c r="R104" s="44" t="s">
        <v>189</v>
      </c>
      <c r="S104">
        <v>9</v>
      </c>
      <c r="T104" s="44" t="s">
        <v>190</v>
      </c>
      <c r="U104">
        <v>4</v>
      </c>
      <c r="V104" s="44" t="s">
        <v>188</v>
      </c>
      <c r="W104">
        <v>99</v>
      </c>
      <c r="X104" s="44" t="s">
        <v>190</v>
      </c>
      <c r="Y104" s="44" t="s">
        <v>191</v>
      </c>
      <c r="Z104">
        <v>2016</v>
      </c>
      <c r="AA104" t="b">
        <v>0</v>
      </c>
      <c r="AB104">
        <v>10940</v>
      </c>
      <c r="AC104">
        <v>6765</v>
      </c>
      <c r="AD104">
        <v>0.61837294332723947</v>
      </c>
    </row>
    <row r="105" spans="1:30" x14ac:dyDescent="0.25">
      <c r="A105">
        <v>2022</v>
      </c>
      <c r="B105" s="44" t="s">
        <v>41</v>
      </c>
      <c r="C105" s="44" t="s">
        <v>96</v>
      </c>
      <c r="D105" s="44" t="s">
        <v>83</v>
      </c>
      <c r="F105">
        <v>4</v>
      </c>
      <c r="G105" s="44" t="s">
        <v>196</v>
      </c>
      <c r="H105">
        <v>1</v>
      </c>
      <c r="I105">
        <v>1</v>
      </c>
      <c r="J105">
        <v>1</v>
      </c>
      <c r="K105" s="44" t="s">
        <v>186</v>
      </c>
      <c r="L105">
        <v>2</v>
      </c>
      <c r="M105" s="44" t="s">
        <v>192</v>
      </c>
      <c r="N105" s="44" t="s">
        <v>188</v>
      </c>
      <c r="O105">
        <v>98</v>
      </c>
      <c r="P105">
        <v>99</v>
      </c>
      <c r="Q105" s="44" t="s">
        <v>189</v>
      </c>
      <c r="R105" s="44" t="s">
        <v>189</v>
      </c>
      <c r="S105">
        <v>9</v>
      </c>
      <c r="T105" s="44" t="s">
        <v>190</v>
      </c>
      <c r="U105">
        <v>4</v>
      </c>
      <c r="V105" s="44" t="s">
        <v>188</v>
      </c>
      <c r="W105">
        <v>99</v>
      </c>
      <c r="X105" s="44" t="s">
        <v>190</v>
      </c>
      <c r="Y105" s="44" t="s">
        <v>191</v>
      </c>
      <c r="Z105">
        <v>2016</v>
      </c>
      <c r="AA105" t="b">
        <v>0</v>
      </c>
      <c r="AB105">
        <v>7</v>
      </c>
      <c r="AC105">
        <v>1</v>
      </c>
      <c r="AD105">
        <v>0.14285714285714285</v>
      </c>
    </row>
    <row r="106" spans="1:30" x14ac:dyDescent="0.25">
      <c r="A106">
        <v>2022</v>
      </c>
      <c r="B106" s="44" t="s">
        <v>41</v>
      </c>
      <c r="C106" s="44" t="s">
        <v>96</v>
      </c>
      <c r="D106" s="44" t="s">
        <v>83</v>
      </c>
      <c r="F106">
        <v>4</v>
      </c>
      <c r="G106" s="44" t="s">
        <v>196</v>
      </c>
      <c r="H106">
        <v>1</v>
      </c>
      <c r="I106">
        <v>1</v>
      </c>
      <c r="J106">
        <v>1</v>
      </c>
      <c r="K106" s="44" t="s">
        <v>186</v>
      </c>
      <c r="L106">
        <v>3</v>
      </c>
      <c r="M106" s="44" t="s">
        <v>193</v>
      </c>
      <c r="N106" s="44" t="s">
        <v>188</v>
      </c>
      <c r="O106">
        <v>98</v>
      </c>
      <c r="P106">
        <v>99</v>
      </c>
      <c r="Q106" s="44" t="s">
        <v>189</v>
      </c>
      <c r="R106" s="44" t="s">
        <v>189</v>
      </c>
      <c r="S106">
        <v>9</v>
      </c>
      <c r="T106" s="44" t="s">
        <v>190</v>
      </c>
      <c r="U106">
        <v>4</v>
      </c>
      <c r="V106" s="44" t="s">
        <v>188</v>
      </c>
      <c r="W106">
        <v>99</v>
      </c>
      <c r="X106" s="44" t="s">
        <v>190</v>
      </c>
      <c r="Y106" s="44" t="s">
        <v>191</v>
      </c>
      <c r="Z106">
        <v>2016</v>
      </c>
      <c r="AA106" t="b">
        <v>0</v>
      </c>
      <c r="AB106">
        <v>2477</v>
      </c>
      <c r="AC106">
        <v>686</v>
      </c>
      <c r="AD106">
        <v>0.27694792087202263</v>
      </c>
    </row>
    <row r="107" spans="1:30" hidden="1" x14ac:dyDescent="0.25">
      <c r="A107">
        <v>2022</v>
      </c>
      <c r="B107" s="44" t="s">
        <v>76</v>
      </c>
      <c r="C107" s="44" t="s">
        <v>18</v>
      </c>
      <c r="D107" s="44" t="s">
        <v>87</v>
      </c>
      <c r="F107">
        <v>1</v>
      </c>
      <c r="G107" s="44" t="s">
        <v>185</v>
      </c>
      <c r="H107">
        <v>1</v>
      </c>
      <c r="I107">
        <v>1</v>
      </c>
      <c r="J107">
        <v>1</v>
      </c>
      <c r="K107" s="44" t="s">
        <v>186</v>
      </c>
      <c r="L107">
        <v>2</v>
      </c>
      <c r="M107" s="44" t="s">
        <v>192</v>
      </c>
      <c r="N107" s="44" t="s">
        <v>188</v>
      </c>
      <c r="O107">
        <v>98</v>
      </c>
      <c r="P107">
        <v>99</v>
      </c>
      <c r="Q107" s="44" t="s">
        <v>189</v>
      </c>
      <c r="R107" s="44" t="s">
        <v>189</v>
      </c>
      <c r="S107">
        <v>9</v>
      </c>
      <c r="T107" s="44" t="s">
        <v>190</v>
      </c>
      <c r="U107">
        <v>4</v>
      </c>
      <c r="V107" s="44" t="s">
        <v>188</v>
      </c>
      <c r="W107">
        <v>99</v>
      </c>
      <c r="X107" s="44" t="s">
        <v>190</v>
      </c>
      <c r="Y107" s="44" t="s">
        <v>191</v>
      </c>
      <c r="Z107">
        <v>2016</v>
      </c>
      <c r="AA107" t="b">
        <v>0</v>
      </c>
      <c r="AB107">
        <v>432</v>
      </c>
      <c r="AC107">
        <v>163</v>
      </c>
      <c r="AD107">
        <v>0.37731481481481483</v>
      </c>
    </row>
    <row r="108" spans="1:30" hidden="1" x14ac:dyDescent="0.25">
      <c r="A108">
        <v>2022</v>
      </c>
      <c r="B108" s="44" t="s">
        <v>76</v>
      </c>
      <c r="C108" s="44" t="s">
        <v>18</v>
      </c>
      <c r="D108" s="44" t="s">
        <v>87</v>
      </c>
      <c r="F108">
        <v>2</v>
      </c>
      <c r="G108" s="44" t="s">
        <v>194</v>
      </c>
      <c r="H108">
        <v>1</v>
      </c>
      <c r="I108">
        <v>1</v>
      </c>
      <c r="J108">
        <v>1</v>
      </c>
      <c r="K108" s="44" t="s">
        <v>186</v>
      </c>
      <c r="L108">
        <v>1</v>
      </c>
      <c r="M108" s="44" t="s">
        <v>187</v>
      </c>
      <c r="N108" s="44" t="s">
        <v>188</v>
      </c>
      <c r="O108">
        <v>98</v>
      </c>
      <c r="P108">
        <v>99</v>
      </c>
      <c r="Q108" s="44" t="s">
        <v>189</v>
      </c>
      <c r="R108" s="44" t="s">
        <v>189</v>
      </c>
      <c r="S108">
        <v>9</v>
      </c>
      <c r="T108" s="44" t="s">
        <v>190</v>
      </c>
      <c r="U108">
        <v>4</v>
      </c>
      <c r="V108" s="44" t="s">
        <v>188</v>
      </c>
      <c r="W108">
        <v>99</v>
      </c>
      <c r="X108" s="44" t="s">
        <v>190</v>
      </c>
      <c r="Y108" s="44" t="s">
        <v>191</v>
      </c>
      <c r="Z108">
        <v>2016</v>
      </c>
      <c r="AA108" t="b">
        <v>0</v>
      </c>
      <c r="AB108">
        <v>9</v>
      </c>
      <c r="AC108">
        <v>2</v>
      </c>
      <c r="AD108">
        <v>0.22222222222222221</v>
      </c>
    </row>
    <row r="109" spans="1:30" hidden="1" x14ac:dyDescent="0.25">
      <c r="A109">
        <v>2022</v>
      </c>
      <c r="B109" s="44" t="s">
        <v>76</v>
      </c>
      <c r="C109" s="44" t="s">
        <v>18</v>
      </c>
      <c r="D109" s="44" t="s">
        <v>87</v>
      </c>
      <c r="F109">
        <v>2</v>
      </c>
      <c r="G109" s="44" t="s">
        <v>194</v>
      </c>
      <c r="H109">
        <v>1</v>
      </c>
      <c r="I109">
        <v>1</v>
      </c>
      <c r="J109">
        <v>1</v>
      </c>
      <c r="K109" s="44" t="s">
        <v>186</v>
      </c>
      <c r="L109">
        <v>3</v>
      </c>
      <c r="M109" s="44" t="s">
        <v>193</v>
      </c>
      <c r="N109" s="44" t="s">
        <v>188</v>
      </c>
      <c r="O109">
        <v>98</v>
      </c>
      <c r="P109">
        <v>99</v>
      </c>
      <c r="Q109" s="44" t="s">
        <v>189</v>
      </c>
      <c r="R109" s="44" t="s">
        <v>189</v>
      </c>
      <c r="S109">
        <v>9</v>
      </c>
      <c r="T109" s="44" t="s">
        <v>190</v>
      </c>
      <c r="U109">
        <v>4</v>
      </c>
      <c r="V109" s="44" t="s">
        <v>188</v>
      </c>
      <c r="W109">
        <v>99</v>
      </c>
      <c r="X109" s="44" t="s">
        <v>190</v>
      </c>
      <c r="Y109" s="44" t="s">
        <v>191</v>
      </c>
      <c r="Z109">
        <v>2016</v>
      </c>
      <c r="AA109" t="b">
        <v>0</v>
      </c>
      <c r="AB109">
        <v>8</v>
      </c>
      <c r="AC109">
        <v>1</v>
      </c>
      <c r="AD109">
        <v>0.125</v>
      </c>
    </row>
    <row r="110" spans="1:30" x14ac:dyDescent="0.25">
      <c r="A110">
        <v>2022</v>
      </c>
      <c r="B110" s="44" t="s">
        <v>76</v>
      </c>
      <c r="C110" s="44" t="s">
        <v>18</v>
      </c>
      <c r="D110" s="44" t="s">
        <v>87</v>
      </c>
      <c r="F110">
        <v>4</v>
      </c>
      <c r="G110" s="44" t="s">
        <v>196</v>
      </c>
      <c r="H110">
        <v>1</v>
      </c>
      <c r="I110">
        <v>1</v>
      </c>
      <c r="J110">
        <v>1</v>
      </c>
      <c r="K110" s="44" t="s">
        <v>186</v>
      </c>
      <c r="L110">
        <v>1</v>
      </c>
      <c r="M110" s="44" t="s">
        <v>187</v>
      </c>
      <c r="N110" s="44" t="s">
        <v>188</v>
      </c>
      <c r="O110">
        <v>98</v>
      </c>
      <c r="P110">
        <v>99</v>
      </c>
      <c r="Q110" s="44" t="s">
        <v>189</v>
      </c>
      <c r="R110" s="44" t="s">
        <v>189</v>
      </c>
      <c r="S110">
        <v>9</v>
      </c>
      <c r="T110" s="44" t="s">
        <v>190</v>
      </c>
      <c r="U110">
        <v>4</v>
      </c>
      <c r="V110" s="44" t="s">
        <v>188</v>
      </c>
      <c r="W110">
        <v>99</v>
      </c>
      <c r="X110" s="44" t="s">
        <v>190</v>
      </c>
      <c r="Y110" s="44" t="s">
        <v>191</v>
      </c>
      <c r="Z110">
        <v>2016</v>
      </c>
      <c r="AA110" t="b">
        <v>0</v>
      </c>
      <c r="AB110">
        <v>304</v>
      </c>
      <c r="AC110">
        <v>36</v>
      </c>
      <c r="AD110">
        <v>0.11842105263157894</v>
      </c>
    </row>
    <row r="111" spans="1:30" hidden="1" x14ac:dyDescent="0.25">
      <c r="A111">
        <v>2022</v>
      </c>
      <c r="B111" s="44" t="s">
        <v>26</v>
      </c>
      <c r="C111" s="44" t="s">
        <v>6</v>
      </c>
      <c r="D111" s="44" t="s">
        <v>87</v>
      </c>
      <c r="F111">
        <v>1</v>
      </c>
      <c r="G111" s="44" t="s">
        <v>185</v>
      </c>
      <c r="H111">
        <v>1</v>
      </c>
      <c r="I111">
        <v>1</v>
      </c>
      <c r="J111">
        <v>1</v>
      </c>
      <c r="K111" s="44" t="s">
        <v>186</v>
      </c>
      <c r="L111">
        <v>2</v>
      </c>
      <c r="M111" s="44" t="s">
        <v>192</v>
      </c>
      <c r="N111" s="44" t="s">
        <v>188</v>
      </c>
      <c r="O111">
        <v>98</v>
      </c>
      <c r="P111">
        <v>99</v>
      </c>
      <c r="Q111" s="44" t="s">
        <v>189</v>
      </c>
      <c r="R111" s="44" t="s">
        <v>189</v>
      </c>
      <c r="S111">
        <v>9</v>
      </c>
      <c r="T111" s="44" t="s">
        <v>190</v>
      </c>
      <c r="U111">
        <v>4</v>
      </c>
      <c r="V111" s="44" t="s">
        <v>188</v>
      </c>
      <c r="W111">
        <v>99</v>
      </c>
      <c r="X111" s="44" t="s">
        <v>190</v>
      </c>
      <c r="Y111" s="44" t="s">
        <v>191</v>
      </c>
      <c r="Z111">
        <v>2016</v>
      </c>
      <c r="AA111" t="b">
        <v>0</v>
      </c>
      <c r="AB111">
        <v>2546</v>
      </c>
      <c r="AC111">
        <v>1437</v>
      </c>
      <c r="AD111">
        <v>0.56441476826394343</v>
      </c>
    </row>
    <row r="112" spans="1:30" hidden="1" x14ac:dyDescent="0.25">
      <c r="A112">
        <v>2022</v>
      </c>
      <c r="B112" s="44" t="s">
        <v>26</v>
      </c>
      <c r="C112" s="44" t="s">
        <v>6</v>
      </c>
      <c r="D112" s="44" t="s">
        <v>87</v>
      </c>
      <c r="F112">
        <v>2</v>
      </c>
      <c r="G112" s="44" t="s">
        <v>194</v>
      </c>
      <c r="H112">
        <v>1</v>
      </c>
      <c r="I112">
        <v>1</v>
      </c>
      <c r="J112">
        <v>1</v>
      </c>
      <c r="K112" s="44" t="s">
        <v>186</v>
      </c>
      <c r="L112">
        <v>1</v>
      </c>
      <c r="M112" s="44" t="s">
        <v>187</v>
      </c>
      <c r="N112" s="44" t="s">
        <v>188</v>
      </c>
      <c r="O112">
        <v>98</v>
      </c>
      <c r="P112">
        <v>99</v>
      </c>
      <c r="Q112" s="44" t="s">
        <v>189</v>
      </c>
      <c r="R112" s="44" t="s">
        <v>189</v>
      </c>
      <c r="S112">
        <v>9</v>
      </c>
      <c r="T112" s="44" t="s">
        <v>190</v>
      </c>
      <c r="U112">
        <v>4</v>
      </c>
      <c r="V112" s="44" t="s">
        <v>188</v>
      </c>
      <c r="W112">
        <v>99</v>
      </c>
      <c r="X112" s="44" t="s">
        <v>190</v>
      </c>
      <c r="Y112" s="44" t="s">
        <v>191</v>
      </c>
      <c r="Z112">
        <v>2016</v>
      </c>
      <c r="AA112" t="b">
        <v>0</v>
      </c>
      <c r="AB112">
        <v>1049</v>
      </c>
      <c r="AC112">
        <v>599</v>
      </c>
      <c r="AD112">
        <v>0.57102001906577693</v>
      </c>
    </row>
    <row r="113" spans="1:30" x14ac:dyDescent="0.25">
      <c r="A113">
        <v>2022</v>
      </c>
      <c r="B113" s="44" t="s">
        <v>26</v>
      </c>
      <c r="C113" s="44" t="s">
        <v>6</v>
      </c>
      <c r="D113" s="44" t="s">
        <v>87</v>
      </c>
      <c r="F113">
        <v>4</v>
      </c>
      <c r="G113" s="44" t="s">
        <v>196</v>
      </c>
      <c r="H113">
        <v>1</v>
      </c>
      <c r="I113">
        <v>1</v>
      </c>
      <c r="J113">
        <v>1</v>
      </c>
      <c r="K113" s="44" t="s">
        <v>186</v>
      </c>
      <c r="L113">
        <v>2</v>
      </c>
      <c r="M113" s="44" t="s">
        <v>192</v>
      </c>
      <c r="N113" s="44" t="s">
        <v>188</v>
      </c>
      <c r="O113">
        <v>98</v>
      </c>
      <c r="P113">
        <v>99</v>
      </c>
      <c r="Q113" s="44" t="s">
        <v>189</v>
      </c>
      <c r="R113" s="44" t="s">
        <v>189</v>
      </c>
      <c r="S113">
        <v>9</v>
      </c>
      <c r="T113" s="44" t="s">
        <v>190</v>
      </c>
      <c r="U113">
        <v>4</v>
      </c>
      <c r="V113" s="44" t="s">
        <v>188</v>
      </c>
      <c r="W113">
        <v>99</v>
      </c>
      <c r="X113" s="44" t="s">
        <v>190</v>
      </c>
      <c r="Y113" s="44" t="s">
        <v>191</v>
      </c>
      <c r="Z113">
        <v>2016</v>
      </c>
      <c r="AA113" t="b">
        <v>0</v>
      </c>
      <c r="AB113">
        <v>10</v>
      </c>
      <c r="AC113">
        <v>5</v>
      </c>
      <c r="AD113">
        <v>0.5</v>
      </c>
    </row>
    <row r="114" spans="1:30" x14ac:dyDescent="0.25">
      <c r="A114">
        <v>2022</v>
      </c>
      <c r="B114" s="44" t="s">
        <v>26</v>
      </c>
      <c r="C114" s="44" t="s">
        <v>6</v>
      </c>
      <c r="D114" s="44" t="s">
        <v>87</v>
      </c>
      <c r="F114">
        <v>4</v>
      </c>
      <c r="G114" s="44" t="s">
        <v>196</v>
      </c>
      <c r="H114">
        <v>1</v>
      </c>
      <c r="I114">
        <v>1</v>
      </c>
      <c r="J114">
        <v>1</v>
      </c>
      <c r="K114" s="44" t="s">
        <v>186</v>
      </c>
      <c r="L114">
        <v>4</v>
      </c>
      <c r="M114" s="44" t="s">
        <v>195</v>
      </c>
      <c r="N114" s="44" t="s">
        <v>188</v>
      </c>
      <c r="O114">
        <v>98</v>
      </c>
      <c r="P114">
        <v>99</v>
      </c>
      <c r="Q114" s="44" t="s">
        <v>189</v>
      </c>
      <c r="R114" s="44" t="s">
        <v>189</v>
      </c>
      <c r="S114">
        <v>9</v>
      </c>
      <c r="T114" s="44" t="s">
        <v>190</v>
      </c>
      <c r="U114">
        <v>4</v>
      </c>
      <c r="V114" s="44" t="s">
        <v>188</v>
      </c>
      <c r="W114">
        <v>99</v>
      </c>
      <c r="X114" s="44" t="s">
        <v>190</v>
      </c>
      <c r="Y114" s="44" t="s">
        <v>191</v>
      </c>
      <c r="Z114">
        <v>2019</v>
      </c>
      <c r="AA114" t="b">
        <v>0</v>
      </c>
      <c r="AB114">
        <v>2282</v>
      </c>
      <c r="AC114">
        <v>623</v>
      </c>
      <c r="AD114">
        <v>0.27300613496932513</v>
      </c>
    </row>
    <row r="115" spans="1:30" hidden="1" x14ac:dyDescent="0.25">
      <c r="A115">
        <v>2022</v>
      </c>
      <c r="B115" s="44" t="s">
        <v>45</v>
      </c>
      <c r="C115" s="44" t="s">
        <v>99</v>
      </c>
      <c r="D115" s="44" t="s">
        <v>85</v>
      </c>
      <c r="F115">
        <v>2</v>
      </c>
      <c r="G115" s="44" t="s">
        <v>194</v>
      </c>
      <c r="H115">
        <v>1</v>
      </c>
      <c r="I115">
        <v>1</v>
      </c>
      <c r="J115">
        <v>1</v>
      </c>
      <c r="K115" s="44" t="s">
        <v>186</v>
      </c>
      <c r="L115">
        <v>2</v>
      </c>
      <c r="M115" s="44" t="s">
        <v>192</v>
      </c>
      <c r="N115" s="44" t="s">
        <v>188</v>
      </c>
      <c r="O115">
        <v>98</v>
      </c>
      <c r="P115">
        <v>99</v>
      </c>
      <c r="Q115" s="44" t="s">
        <v>189</v>
      </c>
      <c r="R115" s="44" t="s">
        <v>189</v>
      </c>
      <c r="S115">
        <v>9</v>
      </c>
      <c r="T115" s="44" t="s">
        <v>190</v>
      </c>
      <c r="U115">
        <v>4</v>
      </c>
      <c r="V115" s="44" t="s">
        <v>188</v>
      </c>
      <c r="W115">
        <v>99</v>
      </c>
      <c r="X115" s="44" t="s">
        <v>190</v>
      </c>
      <c r="Y115" s="44" t="s">
        <v>191</v>
      </c>
      <c r="Z115">
        <v>2016</v>
      </c>
      <c r="AA115" t="b">
        <v>0</v>
      </c>
      <c r="AB115">
        <v>7511</v>
      </c>
      <c r="AC115">
        <v>4709</v>
      </c>
      <c r="AD115">
        <v>0.62694714418852349</v>
      </c>
    </row>
    <row r="116" spans="1:30" hidden="1" x14ac:dyDescent="0.25">
      <c r="A116">
        <v>2022</v>
      </c>
      <c r="B116" s="44" t="s">
        <v>42</v>
      </c>
      <c r="C116" s="44" t="s">
        <v>7</v>
      </c>
      <c r="D116" s="44" t="s">
        <v>87</v>
      </c>
      <c r="F116">
        <v>1</v>
      </c>
      <c r="G116" s="44" t="s">
        <v>185</v>
      </c>
      <c r="H116">
        <v>1</v>
      </c>
      <c r="I116">
        <v>1</v>
      </c>
      <c r="J116">
        <v>1</v>
      </c>
      <c r="K116" s="44" t="s">
        <v>186</v>
      </c>
      <c r="L116">
        <v>1</v>
      </c>
      <c r="M116" s="44" t="s">
        <v>187</v>
      </c>
      <c r="N116" s="44" t="s">
        <v>188</v>
      </c>
      <c r="O116">
        <v>98</v>
      </c>
      <c r="P116">
        <v>99</v>
      </c>
      <c r="Q116" s="44" t="s">
        <v>189</v>
      </c>
      <c r="R116" s="44" t="s">
        <v>189</v>
      </c>
      <c r="S116">
        <v>9</v>
      </c>
      <c r="T116" s="44" t="s">
        <v>190</v>
      </c>
      <c r="U116">
        <v>4</v>
      </c>
      <c r="V116" s="44" t="s">
        <v>188</v>
      </c>
      <c r="W116">
        <v>99</v>
      </c>
      <c r="X116" s="44" t="s">
        <v>190</v>
      </c>
      <c r="Y116" s="44" t="s">
        <v>191</v>
      </c>
      <c r="Z116">
        <v>2016</v>
      </c>
      <c r="AA116" t="b">
        <v>0</v>
      </c>
      <c r="AB116">
        <v>6000</v>
      </c>
      <c r="AC116">
        <v>3177</v>
      </c>
      <c r="AD116">
        <v>0.52949999999999997</v>
      </c>
    </row>
    <row r="117" spans="1:30" hidden="1" x14ac:dyDescent="0.25">
      <c r="A117">
        <v>2022</v>
      </c>
      <c r="B117" s="44" t="s">
        <v>42</v>
      </c>
      <c r="C117" s="44" t="s">
        <v>7</v>
      </c>
      <c r="D117" s="44" t="s">
        <v>87</v>
      </c>
      <c r="F117">
        <v>2</v>
      </c>
      <c r="G117" s="44" t="s">
        <v>194</v>
      </c>
      <c r="H117">
        <v>1</v>
      </c>
      <c r="I117">
        <v>1</v>
      </c>
      <c r="J117">
        <v>1</v>
      </c>
      <c r="K117" s="44" t="s">
        <v>186</v>
      </c>
      <c r="L117">
        <v>3</v>
      </c>
      <c r="M117" s="44" t="s">
        <v>193</v>
      </c>
      <c r="N117" s="44" t="s">
        <v>188</v>
      </c>
      <c r="O117">
        <v>98</v>
      </c>
      <c r="P117">
        <v>99</v>
      </c>
      <c r="Q117" s="44" t="s">
        <v>189</v>
      </c>
      <c r="R117" s="44" t="s">
        <v>189</v>
      </c>
      <c r="S117">
        <v>9</v>
      </c>
      <c r="T117" s="44" t="s">
        <v>190</v>
      </c>
      <c r="U117">
        <v>4</v>
      </c>
      <c r="V117" s="44" t="s">
        <v>188</v>
      </c>
      <c r="W117">
        <v>99</v>
      </c>
      <c r="X117" s="44" t="s">
        <v>190</v>
      </c>
      <c r="Y117" s="44" t="s">
        <v>191</v>
      </c>
      <c r="Z117">
        <v>2016</v>
      </c>
      <c r="AA117" t="b">
        <v>0</v>
      </c>
      <c r="AB117">
        <v>655</v>
      </c>
      <c r="AC117">
        <v>366</v>
      </c>
      <c r="AD117">
        <v>0.55877862595419847</v>
      </c>
    </row>
    <row r="118" spans="1:30" x14ac:dyDescent="0.25">
      <c r="A118">
        <v>2022</v>
      </c>
      <c r="B118" s="44" t="s">
        <v>42</v>
      </c>
      <c r="C118" s="44" t="s">
        <v>7</v>
      </c>
      <c r="D118" s="44" t="s">
        <v>87</v>
      </c>
      <c r="F118">
        <v>4</v>
      </c>
      <c r="G118" s="44" t="s">
        <v>196</v>
      </c>
      <c r="H118">
        <v>1</v>
      </c>
      <c r="I118">
        <v>1</v>
      </c>
      <c r="J118">
        <v>1</v>
      </c>
      <c r="K118" s="44" t="s">
        <v>186</v>
      </c>
      <c r="L118">
        <v>1</v>
      </c>
      <c r="M118" s="44" t="s">
        <v>187</v>
      </c>
      <c r="N118" s="44" t="s">
        <v>188</v>
      </c>
      <c r="O118">
        <v>98</v>
      </c>
      <c r="P118">
        <v>99</v>
      </c>
      <c r="Q118" s="44" t="s">
        <v>189</v>
      </c>
      <c r="R118" s="44" t="s">
        <v>189</v>
      </c>
      <c r="S118">
        <v>9</v>
      </c>
      <c r="T118" s="44" t="s">
        <v>190</v>
      </c>
      <c r="U118">
        <v>4</v>
      </c>
      <c r="V118" s="44" t="s">
        <v>188</v>
      </c>
      <c r="W118">
        <v>99</v>
      </c>
      <c r="X118" s="44" t="s">
        <v>190</v>
      </c>
      <c r="Y118" s="44" t="s">
        <v>191</v>
      </c>
      <c r="Z118">
        <v>2016</v>
      </c>
      <c r="AA118" t="b">
        <v>0</v>
      </c>
      <c r="AB118">
        <v>629</v>
      </c>
      <c r="AC118">
        <v>193</v>
      </c>
      <c r="AD118">
        <v>0.30683624801271858</v>
      </c>
    </row>
    <row r="119" spans="1:30" x14ac:dyDescent="0.25">
      <c r="A119">
        <v>2022</v>
      </c>
      <c r="B119" s="44" t="s">
        <v>42</v>
      </c>
      <c r="C119" s="44" t="s">
        <v>7</v>
      </c>
      <c r="D119" s="44" t="s">
        <v>87</v>
      </c>
      <c r="F119">
        <v>4</v>
      </c>
      <c r="G119" s="44" t="s">
        <v>196</v>
      </c>
      <c r="H119">
        <v>1</v>
      </c>
      <c r="I119">
        <v>1</v>
      </c>
      <c r="J119">
        <v>1</v>
      </c>
      <c r="K119" s="44" t="s">
        <v>186</v>
      </c>
      <c r="L119">
        <v>3</v>
      </c>
      <c r="M119" s="44" t="s">
        <v>193</v>
      </c>
      <c r="N119" s="44" t="s">
        <v>188</v>
      </c>
      <c r="O119">
        <v>98</v>
      </c>
      <c r="P119">
        <v>99</v>
      </c>
      <c r="Q119" s="44" t="s">
        <v>189</v>
      </c>
      <c r="R119" s="44" t="s">
        <v>189</v>
      </c>
      <c r="S119">
        <v>9</v>
      </c>
      <c r="T119" s="44" t="s">
        <v>190</v>
      </c>
      <c r="U119">
        <v>4</v>
      </c>
      <c r="V119" s="44" t="s">
        <v>188</v>
      </c>
      <c r="W119">
        <v>99</v>
      </c>
      <c r="X119" s="44" t="s">
        <v>190</v>
      </c>
      <c r="Y119" s="44" t="s">
        <v>191</v>
      </c>
      <c r="Z119">
        <v>2016</v>
      </c>
      <c r="AA119" t="b">
        <v>0</v>
      </c>
      <c r="AB119">
        <v>629</v>
      </c>
      <c r="AC119">
        <v>193</v>
      </c>
      <c r="AD119">
        <v>0.30683624801271858</v>
      </c>
    </row>
    <row r="120" spans="1:30" hidden="1" x14ac:dyDescent="0.25">
      <c r="A120">
        <v>2022</v>
      </c>
      <c r="B120" s="44" t="s">
        <v>27</v>
      </c>
      <c r="C120" s="44" t="s">
        <v>86</v>
      </c>
      <c r="D120" s="44" t="s">
        <v>85</v>
      </c>
      <c r="F120">
        <v>1</v>
      </c>
      <c r="G120" s="44" t="s">
        <v>185</v>
      </c>
      <c r="H120">
        <v>1</v>
      </c>
      <c r="I120">
        <v>1</v>
      </c>
      <c r="J120">
        <v>1</v>
      </c>
      <c r="K120" s="44" t="s">
        <v>186</v>
      </c>
      <c r="L120">
        <v>1</v>
      </c>
      <c r="M120" s="44" t="s">
        <v>187</v>
      </c>
      <c r="N120" s="44" t="s">
        <v>188</v>
      </c>
      <c r="O120">
        <v>98</v>
      </c>
      <c r="P120">
        <v>99</v>
      </c>
      <c r="Q120" s="44" t="s">
        <v>189</v>
      </c>
      <c r="R120" s="44" t="s">
        <v>189</v>
      </c>
      <c r="S120">
        <v>9</v>
      </c>
      <c r="T120" s="44" t="s">
        <v>190</v>
      </c>
      <c r="U120">
        <v>4</v>
      </c>
      <c r="V120" s="44" t="s">
        <v>188</v>
      </c>
      <c r="W120">
        <v>99</v>
      </c>
      <c r="X120" s="44" t="s">
        <v>190</v>
      </c>
      <c r="Y120" s="44" t="s">
        <v>191</v>
      </c>
      <c r="Z120">
        <v>2016</v>
      </c>
      <c r="AA120" t="b">
        <v>0</v>
      </c>
      <c r="AB120">
        <v>23431</v>
      </c>
      <c r="AC120">
        <v>15143</v>
      </c>
      <c r="AD120">
        <v>0.6462805684776578</v>
      </c>
    </row>
    <row r="121" spans="1:30" hidden="1" x14ac:dyDescent="0.25">
      <c r="A121">
        <v>2022</v>
      </c>
      <c r="B121" s="44" t="s">
        <v>27</v>
      </c>
      <c r="C121" s="44" t="s">
        <v>86</v>
      </c>
      <c r="D121" s="44" t="s">
        <v>85</v>
      </c>
      <c r="F121">
        <v>1</v>
      </c>
      <c r="G121" s="44" t="s">
        <v>185</v>
      </c>
      <c r="H121">
        <v>1</v>
      </c>
      <c r="I121">
        <v>1</v>
      </c>
      <c r="J121">
        <v>1</v>
      </c>
      <c r="K121" s="44" t="s">
        <v>186</v>
      </c>
      <c r="L121">
        <v>3</v>
      </c>
      <c r="M121" s="44" t="s">
        <v>193</v>
      </c>
      <c r="N121" s="44" t="s">
        <v>188</v>
      </c>
      <c r="O121">
        <v>98</v>
      </c>
      <c r="P121">
        <v>99</v>
      </c>
      <c r="Q121" s="44" t="s">
        <v>189</v>
      </c>
      <c r="R121" s="44" t="s">
        <v>189</v>
      </c>
      <c r="S121">
        <v>9</v>
      </c>
      <c r="T121" s="44" t="s">
        <v>190</v>
      </c>
      <c r="U121">
        <v>4</v>
      </c>
      <c r="V121" s="44" t="s">
        <v>188</v>
      </c>
      <c r="W121">
        <v>99</v>
      </c>
      <c r="X121" s="44" t="s">
        <v>190</v>
      </c>
      <c r="Y121" s="44" t="s">
        <v>191</v>
      </c>
      <c r="Z121">
        <v>2016</v>
      </c>
      <c r="AA121" t="b">
        <v>0</v>
      </c>
      <c r="AB121">
        <v>75</v>
      </c>
      <c r="AC121">
        <v>46</v>
      </c>
      <c r="AD121">
        <v>0.61333333333333329</v>
      </c>
    </row>
    <row r="122" spans="1:30" hidden="1" x14ac:dyDescent="0.25">
      <c r="A122">
        <v>2022</v>
      </c>
      <c r="B122" s="44" t="s">
        <v>42</v>
      </c>
      <c r="C122" s="44" t="s">
        <v>7</v>
      </c>
      <c r="D122" s="44" t="s">
        <v>87</v>
      </c>
      <c r="F122">
        <v>2</v>
      </c>
      <c r="G122" s="44" t="s">
        <v>194</v>
      </c>
      <c r="H122">
        <v>1</v>
      </c>
      <c r="I122">
        <v>1</v>
      </c>
      <c r="J122">
        <v>1</v>
      </c>
      <c r="K122" s="44" t="s">
        <v>186</v>
      </c>
      <c r="L122">
        <v>1</v>
      </c>
      <c r="M122" s="44" t="s">
        <v>187</v>
      </c>
      <c r="N122" s="44" t="s">
        <v>188</v>
      </c>
      <c r="O122">
        <v>98</v>
      </c>
      <c r="P122">
        <v>99</v>
      </c>
      <c r="Q122" s="44" t="s">
        <v>189</v>
      </c>
      <c r="R122" s="44" t="s">
        <v>189</v>
      </c>
      <c r="S122">
        <v>9</v>
      </c>
      <c r="T122" s="44" t="s">
        <v>190</v>
      </c>
      <c r="U122">
        <v>4</v>
      </c>
      <c r="V122" s="44" t="s">
        <v>188</v>
      </c>
      <c r="W122">
        <v>99</v>
      </c>
      <c r="X122" s="44" t="s">
        <v>190</v>
      </c>
      <c r="Y122" s="44" t="s">
        <v>191</v>
      </c>
      <c r="Z122">
        <v>2016</v>
      </c>
      <c r="AA122" t="b">
        <v>0</v>
      </c>
      <c r="AB122">
        <v>3422</v>
      </c>
      <c r="AC122">
        <v>1865</v>
      </c>
      <c r="AD122">
        <v>0.54500292226767977</v>
      </c>
    </row>
    <row r="123" spans="1:30" hidden="1" x14ac:dyDescent="0.25">
      <c r="A123">
        <v>2022</v>
      </c>
      <c r="B123" s="44" t="s">
        <v>42</v>
      </c>
      <c r="C123" s="44" t="s">
        <v>7</v>
      </c>
      <c r="D123" s="44" t="s">
        <v>87</v>
      </c>
      <c r="F123">
        <v>2</v>
      </c>
      <c r="G123" s="44" t="s">
        <v>194</v>
      </c>
      <c r="H123">
        <v>1</v>
      </c>
      <c r="I123">
        <v>1</v>
      </c>
      <c r="J123">
        <v>1</v>
      </c>
      <c r="K123" s="44" t="s">
        <v>186</v>
      </c>
      <c r="L123">
        <v>2</v>
      </c>
      <c r="M123" s="44" t="s">
        <v>192</v>
      </c>
      <c r="N123" s="44" t="s">
        <v>188</v>
      </c>
      <c r="O123">
        <v>98</v>
      </c>
      <c r="P123">
        <v>99</v>
      </c>
      <c r="Q123" s="44" t="s">
        <v>189</v>
      </c>
      <c r="R123" s="44" t="s">
        <v>189</v>
      </c>
      <c r="S123">
        <v>9</v>
      </c>
      <c r="T123" s="44" t="s">
        <v>190</v>
      </c>
      <c r="U123">
        <v>4</v>
      </c>
      <c r="V123" s="44" t="s">
        <v>188</v>
      </c>
      <c r="W123">
        <v>99</v>
      </c>
      <c r="X123" s="44" t="s">
        <v>190</v>
      </c>
      <c r="Y123" s="44" t="s">
        <v>191</v>
      </c>
      <c r="Z123">
        <v>2016</v>
      </c>
      <c r="AA123" t="b">
        <v>0</v>
      </c>
      <c r="AB123">
        <v>2767</v>
      </c>
      <c r="AC123">
        <v>1499</v>
      </c>
      <c r="AD123">
        <v>0.54174195880014453</v>
      </c>
    </row>
    <row r="124" spans="1:30" x14ac:dyDescent="0.25">
      <c r="A124">
        <v>2022</v>
      </c>
      <c r="B124" s="44" t="s">
        <v>42</v>
      </c>
      <c r="C124" s="44" t="s">
        <v>7</v>
      </c>
      <c r="D124" s="44" t="s">
        <v>87</v>
      </c>
      <c r="F124">
        <v>4</v>
      </c>
      <c r="G124" s="44" t="s">
        <v>196</v>
      </c>
      <c r="H124">
        <v>1</v>
      </c>
      <c r="I124">
        <v>1</v>
      </c>
      <c r="J124">
        <v>1</v>
      </c>
      <c r="K124" s="44" t="s">
        <v>186</v>
      </c>
      <c r="L124">
        <v>4</v>
      </c>
      <c r="M124" s="44" t="s">
        <v>195</v>
      </c>
      <c r="N124" s="44" t="s">
        <v>188</v>
      </c>
      <c r="O124">
        <v>98</v>
      </c>
      <c r="P124">
        <v>99</v>
      </c>
      <c r="Q124" s="44" t="s">
        <v>189</v>
      </c>
      <c r="R124" s="44" t="s">
        <v>189</v>
      </c>
      <c r="S124">
        <v>9</v>
      </c>
      <c r="T124" s="44" t="s">
        <v>190</v>
      </c>
      <c r="U124">
        <v>4</v>
      </c>
      <c r="V124" s="44" t="s">
        <v>188</v>
      </c>
      <c r="W124">
        <v>99</v>
      </c>
      <c r="X124" s="44" t="s">
        <v>190</v>
      </c>
      <c r="Y124" s="44" t="s">
        <v>191</v>
      </c>
      <c r="Z124">
        <v>2019</v>
      </c>
      <c r="AA124" t="b">
        <v>0</v>
      </c>
      <c r="AB124">
        <v>1825</v>
      </c>
      <c r="AC124">
        <v>523</v>
      </c>
      <c r="AD124">
        <v>0.28657534246575345</v>
      </c>
    </row>
    <row r="125" spans="1:30" hidden="1" x14ac:dyDescent="0.25">
      <c r="A125">
        <v>2022</v>
      </c>
      <c r="B125" s="44" t="s">
        <v>27</v>
      </c>
      <c r="C125" s="44" t="s">
        <v>86</v>
      </c>
      <c r="D125" s="44" t="s">
        <v>85</v>
      </c>
      <c r="F125">
        <v>1</v>
      </c>
      <c r="G125" s="44" t="s">
        <v>185</v>
      </c>
      <c r="H125">
        <v>1</v>
      </c>
      <c r="I125">
        <v>1</v>
      </c>
      <c r="J125">
        <v>1</v>
      </c>
      <c r="K125" s="44" t="s">
        <v>186</v>
      </c>
      <c r="L125">
        <v>2</v>
      </c>
      <c r="M125" s="44" t="s">
        <v>192</v>
      </c>
      <c r="N125" s="44" t="s">
        <v>188</v>
      </c>
      <c r="O125">
        <v>98</v>
      </c>
      <c r="P125">
        <v>99</v>
      </c>
      <c r="Q125" s="44" t="s">
        <v>189</v>
      </c>
      <c r="R125" s="44" t="s">
        <v>189</v>
      </c>
      <c r="S125">
        <v>9</v>
      </c>
      <c r="T125" s="44" t="s">
        <v>190</v>
      </c>
      <c r="U125">
        <v>4</v>
      </c>
      <c r="V125" s="44" t="s">
        <v>188</v>
      </c>
      <c r="W125">
        <v>99</v>
      </c>
      <c r="X125" s="44" t="s">
        <v>190</v>
      </c>
      <c r="Y125" s="44" t="s">
        <v>191</v>
      </c>
      <c r="Z125">
        <v>2016</v>
      </c>
      <c r="AA125" t="b">
        <v>0</v>
      </c>
      <c r="AB125">
        <v>23356</v>
      </c>
      <c r="AC125">
        <v>15097</v>
      </c>
      <c r="AD125">
        <v>0.64638636752868639</v>
      </c>
    </row>
    <row r="126" spans="1:30" hidden="1" x14ac:dyDescent="0.25">
      <c r="A126">
        <v>2022</v>
      </c>
      <c r="B126" s="44" t="s">
        <v>27</v>
      </c>
      <c r="C126" s="44" t="s">
        <v>86</v>
      </c>
      <c r="D126" s="44" t="s">
        <v>85</v>
      </c>
      <c r="F126">
        <v>2</v>
      </c>
      <c r="G126" s="44" t="s">
        <v>194</v>
      </c>
      <c r="H126">
        <v>1</v>
      </c>
      <c r="I126">
        <v>1</v>
      </c>
      <c r="J126">
        <v>1</v>
      </c>
      <c r="K126" s="44" t="s">
        <v>186</v>
      </c>
      <c r="L126">
        <v>1</v>
      </c>
      <c r="M126" s="44" t="s">
        <v>187</v>
      </c>
      <c r="N126" s="44" t="s">
        <v>188</v>
      </c>
      <c r="O126">
        <v>98</v>
      </c>
      <c r="P126">
        <v>99</v>
      </c>
      <c r="Q126" s="44" t="s">
        <v>189</v>
      </c>
      <c r="R126" s="44" t="s">
        <v>189</v>
      </c>
      <c r="S126">
        <v>9</v>
      </c>
      <c r="T126" s="44" t="s">
        <v>190</v>
      </c>
      <c r="U126">
        <v>4</v>
      </c>
      <c r="V126" s="44" t="s">
        <v>188</v>
      </c>
      <c r="W126">
        <v>99</v>
      </c>
      <c r="X126" s="44" t="s">
        <v>190</v>
      </c>
      <c r="Y126" s="44" t="s">
        <v>191</v>
      </c>
      <c r="Z126">
        <v>2016</v>
      </c>
      <c r="AA126" t="b">
        <v>0</v>
      </c>
      <c r="AB126">
        <v>25584</v>
      </c>
      <c r="AC126">
        <v>17135</v>
      </c>
      <c r="AD126">
        <v>0.66975453408380237</v>
      </c>
    </row>
    <row r="127" spans="1:30" hidden="1" x14ac:dyDescent="0.25">
      <c r="A127">
        <v>2022</v>
      </c>
      <c r="B127" s="44" t="s">
        <v>27</v>
      </c>
      <c r="C127" s="44" t="s">
        <v>86</v>
      </c>
      <c r="D127" s="44" t="s">
        <v>85</v>
      </c>
      <c r="F127">
        <v>2</v>
      </c>
      <c r="G127" s="44" t="s">
        <v>194</v>
      </c>
      <c r="H127">
        <v>1</v>
      </c>
      <c r="I127">
        <v>1</v>
      </c>
      <c r="J127">
        <v>1</v>
      </c>
      <c r="K127" s="44" t="s">
        <v>186</v>
      </c>
      <c r="L127">
        <v>3</v>
      </c>
      <c r="M127" s="44" t="s">
        <v>193</v>
      </c>
      <c r="N127" s="44" t="s">
        <v>188</v>
      </c>
      <c r="O127">
        <v>98</v>
      </c>
      <c r="P127">
        <v>99</v>
      </c>
      <c r="Q127" s="44" t="s">
        <v>189</v>
      </c>
      <c r="R127" s="44" t="s">
        <v>189</v>
      </c>
      <c r="S127">
        <v>9</v>
      </c>
      <c r="T127" s="44" t="s">
        <v>190</v>
      </c>
      <c r="U127">
        <v>4</v>
      </c>
      <c r="V127" s="44" t="s">
        <v>188</v>
      </c>
      <c r="W127">
        <v>99</v>
      </c>
      <c r="X127" s="44" t="s">
        <v>190</v>
      </c>
      <c r="Y127" s="44" t="s">
        <v>191</v>
      </c>
      <c r="Z127">
        <v>2016</v>
      </c>
      <c r="AA127" t="b">
        <v>0</v>
      </c>
      <c r="AB127">
        <v>846</v>
      </c>
      <c r="AC127">
        <v>332</v>
      </c>
      <c r="AD127">
        <v>0.39243498817966904</v>
      </c>
    </row>
    <row r="128" spans="1:30" x14ac:dyDescent="0.25">
      <c r="A128">
        <v>2022</v>
      </c>
      <c r="B128" s="44" t="s">
        <v>27</v>
      </c>
      <c r="C128" s="44" t="s">
        <v>86</v>
      </c>
      <c r="D128" s="44" t="s">
        <v>85</v>
      </c>
      <c r="F128">
        <v>4</v>
      </c>
      <c r="G128" s="44" t="s">
        <v>196</v>
      </c>
      <c r="H128">
        <v>1</v>
      </c>
      <c r="I128">
        <v>1</v>
      </c>
      <c r="J128">
        <v>1</v>
      </c>
      <c r="K128" s="44" t="s">
        <v>186</v>
      </c>
      <c r="L128">
        <v>4</v>
      </c>
      <c r="M128" s="44" t="s">
        <v>195</v>
      </c>
      <c r="N128" s="44" t="s">
        <v>188</v>
      </c>
      <c r="O128">
        <v>98</v>
      </c>
      <c r="P128">
        <v>99</v>
      </c>
      <c r="Q128" s="44" t="s">
        <v>189</v>
      </c>
      <c r="R128" s="44" t="s">
        <v>189</v>
      </c>
      <c r="S128">
        <v>9</v>
      </c>
      <c r="T128" s="44" t="s">
        <v>190</v>
      </c>
      <c r="U128">
        <v>4</v>
      </c>
      <c r="V128" s="44" t="s">
        <v>188</v>
      </c>
      <c r="W128">
        <v>99</v>
      </c>
      <c r="X128" s="44" t="s">
        <v>190</v>
      </c>
      <c r="Y128" s="44" t="s">
        <v>191</v>
      </c>
      <c r="Z128">
        <v>2019</v>
      </c>
      <c r="AA128" t="b">
        <v>0</v>
      </c>
      <c r="AB128">
        <v>27969</v>
      </c>
      <c r="AC128">
        <v>9514</v>
      </c>
      <c r="AD128">
        <v>0.34016232257141837</v>
      </c>
    </row>
    <row r="129" spans="1:30" hidden="1" x14ac:dyDescent="0.25">
      <c r="A129">
        <v>2022</v>
      </c>
      <c r="B129" s="44" t="s">
        <v>43</v>
      </c>
      <c r="C129" s="44" t="s">
        <v>97</v>
      </c>
      <c r="D129" s="44" t="s">
        <v>85</v>
      </c>
      <c r="F129">
        <v>1</v>
      </c>
      <c r="G129" s="44" t="s">
        <v>185</v>
      </c>
      <c r="H129">
        <v>1</v>
      </c>
      <c r="I129">
        <v>1</v>
      </c>
      <c r="J129">
        <v>1</v>
      </c>
      <c r="K129" s="44" t="s">
        <v>186</v>
      </c>
      <c r="L129">
        <v>2</v>
      </c>
      <c r="M129" s="44" t="s">
        <v>192</v>
      </c>
      <c r="N129" s="44" t="s">
        <v>188</v>
      </c>
      <c r="O129">
        <v>98</v>
      </c>
      <c r="P129">
        <v>99</v>
      </c>
      <c r="Q129" s="44" t="s">
        <v>189</v>
      </c>
      <c r="R129" s="44" t="s">
        <v>189</v>
      </c>
      <c r="S129">
        <v>9</v>
      </c>
      <c r="T129" s="44" t="s">
        <v>190</v>
      </c>
      <c r="U129">
        <v>4</v>
      </c>
      <c r="V129" s="44" t="s">
        <v>188</v>
      </c>
      <c r="W129">
        <v>99</v>
      </c>
      <c r="X129" s="44" t="s">
        <v>190</v>
      </c>
      <c r="Y129" s="44" t="s">
        <v>191</v>
      </c>
      <c r="Z129">
        <v>2016</v>
      </c>
      <c r="AA129" t="b">
        <v>0</v>
      </c>
      <c r="AB129">
        <v>32509</v>
      </c>
      <c r="AC129">
        <v>21062</v>
      </c>
      <c r="AD129">
        <v>0.64788212495001385</v>
      </c>
    </row>
    <row r="130" spans="1:30" hidden="1" x14ac:dyDescent="0.25">
      <c r="A130">
        <v>2022</v>
      </c>
      <c r="B130" s="44" t="s">
        <v>43</v>
      </c>
      <c r="C130" s="44" t="s">
        <v>97</v>
      </c>
      <c r="D130" s="44" t="s">
        <v>85</v>
      </c>
      <c r="F130">
        <v>2</v>
      </c>
      <c r="G130" s="44" t="s">
        <v>194</v>
      </c>
      <c r="H130">
        <v>1</v>
      </c>
      <c r="I130">
        <v>1</v>
      </c>
      <c r="J130">
        <v>1</v>
      </c>
      <c r="K130" s="44" t="s">
        <v>186</v>
      </c>
      <c r="L130">
        <v>1</v>
      </c>
      <c r="M130" s="44" t="s">
        <v>187</v>
      </c>
      <c r="N130" s="44" t="s">
        <v>188</v>
      </c>
      <c r="O130">
        <v>98</v>
      </c>
      <c r="P130">
        <v>99</v>
      </c>
      <c r="Q130" s="44" t="s">
        <v>189</v>
      </c>
      <c r="R130" s="44" t="s">
        <v>189</v>
      </c>
      <c r="S130">
        <v>9</v>
      </c>
      <c r="T130" s="44" t="s">
        <v>190</v>
      </c>
      <c r="U130">
        <v>4</v>
      </c>
      <c r="V130" s="44" t="s">
        <v>188</v>
      </c>
      <c r="W130">
        <v>99</v>
      </c>
      <c r="X130" s="44" t="s">
        <v>190</v>
      </c>
      <c r="Y130" s="44" t="s">
        <v>191</v>
      </c>
      <c r="Z130">
        <v>2016</v>
      </c>
      <c r="AA130" t="b">
        <v>0</v>
      </c>
      <c r="AB130">
        <v>13787</v>
      </c>
      <c r="AC130">
        <v>9660</v>
      </c>
      <c r="AD130">
        <v>0.70066004206861532</v>
      </c>
    </row>
    <row r="131" spans="1:30" hidden="1" x14ac:dyDescent="0.25">
      <c r="A131">
        <v>2022</v>
      </c>
      <c r="B131" s="44" t="s">
        <v>43</v>
      </c>
      <c r="C131" s="44" t="s">
        <v>97</v>
      </c>
      <c r="D131" s="44" t="s">
        <v>85</v>
      </c>
      <c r="F131">
        <v>2</v>
      </c>
      <c r="G131" s="44" t="s">
        <v>194</v>
      </c>
      <c r="H131">
        <v>1</v>
      </c>
      <c r="I131">
        <v>1</v>
      </c>
      <c r="J131">
        <v>1</v>
      </c>
      <c r="K131" s="44" t="s">
        <v>186</v>
      </c>
      <c r="L131">
        <v>3</v>
      </c>
      <c r="M131" s="44" t="s">
        <v>193</v>
      </c>
      <c r="N131" s="44" t="s">
        <v>188</v>
      </c>
      <c r="O131">
        <v>98</v>
      </c>
      <c r="P131">
        <v>99</v>
      </c>
      <c r="Q131" s="44" t="s">
        <v>189</v>
      </c>
      <c r="R131" s="44" t="s">
        <v>189</v>
      </c>
      <c r="S131">
        <v>9</v>
      </c>
      <c r="T131" s="44" t="s">
        <v>190</v>
      </c>
      <c r="U131">
        <v>4</v>
      </c>
      <c r="V131" s="44" t="s">
        <v>188</v>
      </c>
      <c r="W131">
        <v>99</v>
      </c>
      <c r="X131" s="44" t="s">
        <v>190</v>
      </c>
      <c r="Y131" s="44" t="s">
        <v>191</v>
      </c>
      <c r="Z131">
        <v>2016</v>
      </c>
      <c r="AA131" t="b">
        <v>0</v>
      </c>
      <c r="AB131">
        <v>186</v>
      </c>
      <c r="AC131">
        <v>150</v>
      </c>
      <c r="AD131">
        <v>0.80645161290322576</v>
      </c>
    </row>
    <row r="132" spans="1:30" x14ac:dyDescent="0.25">
      <c r="A132">
        <v>2022</v>
      </c>
      <c r="B132" s="44" t="s">
        <v>43</v>
      </c>
      <c r="C132" s="44" t="s">
        <v>97</v>
      </c>
      <c r="D132" s="44" t="s">
        <v>85</v>
      </c>
      <c r="F132">
        <v>4</v>
      </c>
      <c r="G132" s="44" t="s">
        <v>196</v>
      </c>
      <c r="H132">
        <v>1</v>
      </c>
      <c r="I132">
        <v>1</v>
      </c>
      <c r="J132">
        <v>1</v>
      </c>
      <c r="K132" s="44" t="s">
        <v>186</v>
      </c>
      <c r="L132">
        <v>4</v>
      </c>
      <c r="M132" s="44" t="s">
        <v>195</v>
      </c>
      <c r="N132" s="44" t="s">
        <v>188</v>
      </c>
      <c r="O132">
        <v>98</v>
      </c>
      <c r="P132">
        <v>99</v>
      </c>
      <c r="Q132" s="44" t="s">
        <v>189</v>
      </c>
      <c r="R132" s="44" t="s">
        <v>189</v>
      </c>
      <c r="S132">
        <v>9</v>
      </c>
      <c r="T132" s="44" t="s">
        <v>190</v>
      </c>
      <c r="U132">
        <v>4</v>
      </c>
      <c r="V132" s="44" t="s">
        <v>188</v>
      </c>
      <c r="W132">
        <v>99</v>
      </c>
      <c r="X132" s="44" t="s">
        <v>190</v>
      </c>
      <c r="Y132" s="44" t="s">
        <v>191</v>
      </c>
      <c r="Z132">
        <v>2019</v>
      </c>
      <c r="AA132" t="b">
        <v>0</v>
      </c>
      <c r="AB132">
        <v>5790</v>
      </c>
      <c r="AC132">
        <v>1783</v>
      </c>
      <c r="AD132">
        <v>0.30794473229706393</v>
      </c>
    </row>
    <row r="133" spans="1:30" hidden="1" x14ac:dyDescent="0.25">
      <c r="A133">
        <v>2022</v>
      </c>
      <c r="B133" s="44" t="s">
        <v>46</v>
      </c>
      <c r="C133" s="44" t="s">
        <v>100</v>
      </c>
      <c r="D133" s="44" t="s">
        <v>85</v>
      </c>
      <c r="F133">
        <v>1</v>
      </c>
      <c r="G133" s="44" t="s">
        <v>185</v>
      </c>
      <c r="H133">
        <v>1</v>
      </c>
      <c r="I133">
        <v>1</v>
      </c>
      <c r="J133">
        <v>1</v>
      </c>
      <c r="K133" s="44" t="s">
        <v>186</v>
      </c>
      <c r="L133">
        <v>2</v>
      </c>
      <c r="M133" s="44" t="s">
        <v>192</v>
      </c>
      <c r="N133" s="44" t="s">
        <v>188</v>
      </c>
      <c r="O133">
        <v>98</v>
      </c>
      <c r="P133">
        <v>99</v>
      </c>
      <c r="Q133" s="44" t="s">
        <v>189</v>
      </c>
      <c r="R133" s="44" t="s">
        <v>189</v>
      </c>
      <c r="S133">
        <v>9</v>
      </c>
      <c r="T133" s="44" t="s">
        <v>190</v>
      </c>
      <c r="U133">
        <v>4</v>
      </c>
      <c r="V133" s="44" t="s">
        <v>188</v>
      </c>
      <c r="W133">
        <v>99</v>
      </c>
      <c r="X133" s="44" t="s">
        <v>190</v>
      </c>
      <c r="Y133" s="44" t="s">
        <v>191</v>
      </c>
      <c r="Z133">
        <v>2016</v>
      </c>
      <c r="AA133" t="b">
        <v>0</v>
      </c>
      <c r="AB133">
        <v>12430</v>
      </c>
      <c r="AC133">
        <v>7709</v>
      </c>
      <c r="AD133">
        <v>0.62019308125502814</v>
      </c>
    </row>
    <row r="134" spans="1:30" hidden="1" x14ac:dyDescent="0.25">
      <c r="A134">
        <v>2022</v>
      </c>
      <c r="B134" s="44" t="s">
        <v>46</v>
      </c>
      <c r="C134" s="44" t="s">
        <v>100</v>
      </c>
      <c r="D134" s="44" t="s">
        <v>85</v>
      </c>
      <c r="F134">
        <v>2</v>
      </c>
      <c r="G134" s="44" t="s">
        <v>194</v>
      </c>
      <c r="H134">
        <v>1</v>
      </c>
      <c r="I134">
        <v>1</v>
      </c>
      <c r="J134">
        <v>1</v>
      </c>
      <c r="K134" s="44" t="s">
        <v>186</v>
      </c>
      <c r="L134">
        <v>1</v>
      </c>
      <c r="M134" s="44" t="s">
        <v>187</v>
      </c>
      <c r="N134" s="44" t="s">
        <v>188</v>
      </c>
      <c r="O134">
        <v>98</v>
      </c>
      <c r="P134">
        <v>99</v>
      </c>
      <c r="Q134" s="44" t="s">
        <v>189</v>
      </c>
      <c r="R134" s="44" t="s">
        <v>189</v>
      </c>
      <c r="S134">
        <v>9</v>
      </c>
      <c r="T134" s="44" t="s">
        <v>190</v>
      </c>
      <c r="U134">
        <v>4</v>
      </c>
      <c r="V134" s="44" t="s">
        <v>188</v>
      </c>
      <c r="W134">
        <v>99</v>
      </c>
      <c r="X134" s="44" t="s">
        <v>190</v>
      </c>
      <c r="Y134" s="44" t="s">
        <v>191</v>
      </c>
      <c r="Z134">
        <v>2016</v>
      </c>
      <c r="AA134" t="b">
        <v>0</v>
      </c>
      <c r="AB134">
        <v>3044</v>
      </c>
      <c r="AC134">
        <v>1395</v>
      </c>
      <c r="AD134">
        <v>0.45827858081471745</v>
      </c>
    </row>
    <row r="135" spans="1:30" hidden="1" x14ac:dyDescent="0.25">
      <c r="A135">
        <v>2022</v>
      </c>
      <c r="B135" s="44" t="s">
        <v>46</v>
      </c>
      <c r="C135" s="44" t="s">
        <v>100</v>
      </c>
      <c r="D135" s="44" t="s">
        <v>85</v>
      </c>
      <c r="F135">
        <v>2</v>
      </c>
      <c r="G135" s="44" t="s">
        <v>194</v>
      </c>
      <c r="H135">
        <v>1</v>
      </c>
      <c r="I135">
        <v>1</v>
      </c>
      <c r="J135">
        <v>1</v>
      </c>
      <c r="K135" s="44" t="s">
        <v>186</v>
      </c>
      <c r="L135">
        <v>3</v>
      </c>
      <c r="M135" s="44" t="s">
        <v>193</v>
      </c>
      <c r="N135" s="44" t="s">
        <v>188</v>
      </c>
      <c r="O135">
        <v>98</v>
      </c>
      <c r="P135">
        <v>99</v>
      </c>
      <c r="Q135" s="44" t="s">
        <v>189</v>
      </c>
      <c r="R135" s="44" t="s">
        <v>189</v>
      </c>
      <c r="S135">
        <v>9</v>
      </c>
      <c r="T135" s="44" t="s">
        <v>190</v>
      </c>
      <c r="U135">
        <v>4</v>
      </c>
      <c r="V135" s="44" t="s">
        <v>188</v>
      </c>
      <c r="W135">
        <v>99</v>
      </c>
      <c r="X135" s="44" t="s">
        <v>190</v>
      </c>
      <c r="Y135" s="44" t="s">
        <v>191</v>
      </c>
      <c r="Z135">
        <v>2016</v>
      </c>
      <c r="AA135" t="b">
        <v>0</v>
      </c>
      <c r="AB135">
        <v>236</v>
      </c>
      <c r="AC135">
        <v>92</v>
      </c>
      <c r="AD135">
        <v>0.38983050847457629</v>
      </c>
    </row>
    <row r="136" spans="1:30" x14ac:dyDescent="0.25">
      <c r="A136">
        <v>2022</v>
      </c>
      <c r="B136" s="44" t="s">
        <v>46</v>
      </c>
      <c r="C136" s="44" t="s">
        <v>100</v>
      </c>
      <c r="D136" s="44" t="s">
        <v>85</v>
      </c>
      <c r="F136">
        <v>4</v>
      </c>
      <c r="G136" s="44" t="s">
        <v>196</v>
      </c>
      <c r="H136">
        <v>1</v>
      </c>
      <c r="I136">
        <v>1</v>
      </c>
      <c r="J136">
        <v>1</v>
      </c>
      <c r="K136" s="44" t="s">
        <v>186</v>
      </c>
      <c r="L136">
        <v>4</v>
      </c>
      <c r="M136" s="44" t="s">
        <v>195</v>
      </c>
      <c r="N136" s="44" t="s">
        <v>188</v>
      </c>
      <c r="O136">
        <v>98</v>
      </c>
      <c r="P136">
        <v>99</v>
      </c>
      <c r="Q136" s="44" t="s">
        <v>189</v>
      </c>
      <c r="R136" s="44" t="s">
        <v>189</v>
      </c>
      <c r="S136">
        <v>9</v>
      </c>
      <c r="T136" s="44" t="s">
        <v>190</v>
      </c>
      <c r="U136">
        <v>4</v>
      </c>
      <c r="V136" s="44" t="s">
        <v>188</v>
      </c>
      <c r="W136">
        <v>99</v>
      </c>
      <c r="X136" s="44" t="s">
        <v>190</v>
      </c>
      <c r="Y136" s="44" t="s">
        <v>191</v>
      </c>
      <c r="Z136">
        <v>2019</v>
      </c>
      <c r="AA136" t="b">
        <v>0</v>
      </c>
      <c r="AB136">
        <v>10156</v>
      </c>
      <c r="AC136">
        <v>3796</v>
      </c>
      <c r="AD136">
        <v>0.37376920047262702</v>
      </c>
    </row>
    <row r="137" spans="1:30" hidden="1" x14ac:dyDescent="0.25">
      <c r="A137">
        <v>2022</v>
      </c>
      <c r="B137" s="44" t="s">
        <v>27</v>
      </c>
      <c r="C137" s="44" t="s">
        <v>86</v>
      </c>
      <c r="D137" s="44" t="s">
        <v>85</v>
      </c>
      <c r="F137">
        <v>2</v>
      </c>
      <c r="G137" s="44" t="s">
        <v>194</v>
      </c>
      <c r="H137">
        <v>1</v>
      </c>
      <c r="I137">
        <v>1</v>
      </c>
      <c r="J137">
        <v>1</v>
      </c>
      <c r="K137" s="44" t="s">
        <v>186</v>
      </c>
      <c r="L137">
        <v>2</v>
      </c>
      <c r="M137" s="44" t="s">
        <v>192</v>
      </c>
      <c r="N137" s="44" t="s">
        <v>188</v>
      </c>
      <c r="O137">
        <v>98</v>
      </c>
      <c r="P137">
        <v>99</v>
      </c>
      <c r="Q137" s="44" t="s">
        <v>189</v>
      </c>
      <c r="R137" s="44" t="s">
        <v>189</v>
      </c>
      <c r="S137">
        <v>9</v>
      </c>
      <c r="T137" s="44" t="s">
        <v>190</v>
      </c>
      <c r="U137">
        <v>4</v>
      </c>
      <c r="V137" s="44" t="s">
        <v>188</v>
      </c>
      <c r="W137">
        <v>99</v>
      </c>
      <c r="X137" s="44" t="s">
        <v>190</v>
      </c>
      <c r="Y137" s="44" t="s">
        <v>191</v>
      </c>
      <c r="Z137">
        <v>2016</v>
      </c>
      <c r="AA137" t="b">
        <v>0</v>
      </c>
      <c r="AB137">
        <v>24738</v>
      </c>
      <c r="AC137">
        <v>16803</v>
      </c>
      <c r="AD137">
        <v>0.67923841862721324</v>
      </c>
    </row>
    <row r="138" spans="1:30" hidden="1" x14ac:dyDescent="0.25">
      <c r="A138">
        <v>2022</v>
      </c>
      <c r="B138" s="44" t="s">
        <v>43</v>
      </c>
      <c r="C138" s="44" t="s">
        <v>97</v>
      </c>
      <c r="D138" s="44" t="s">
        <v>85</v>
      </c>
      <c r="F138">
        <v>1</v>
      </c>
      <c r="G138" s="44" t="s">
        <v>185</v>
      </c>
      <c r="H138">
        <v>1</v>
      </c>
      <c r="I138">
        <v>1</v>
      </c>
      <c r="J138">
        <v>1</v>
      </c>
      <c r="K138" s="44" t="s">
        <v>186</v>
      </c>
      <c r="L138">
        <v>1</v>
      </c>
      <c r="M138" s="44" t="s">
        <v>187</v>
      </c>
      <c r="N138" s="44" t="s">
        <v>188</v>
      </c>
      <c r="O138">
        <v>98</v>
      </c>
      <c r="P138">
        <v>99</v>
      </c>
      <c r="Q138" s="44" t="s">
        <v>189</v>
      </c>
      <c r="R138" s="44" t="s">
        <v>189</v>
      </c>
      <c r="S138">
        <v>9</v>
      </c>
      <c r="T138" s="44" t="s">
        <v>190</v>
      </c>
      <c r="U138">
        <v>4</v>
      </c>
      <c r="V138" s="44" t="s">
        <v>188</v>
      </c>
      <c r="W138">
        <v>99</v>
      </c>
      <c r="X138" s="44" t="s">
        <v>190</v>
      </c>
      <c r="Y138" s="44" t="s">
        <v>191</v>
      </c>
      <c r="Z138">
        <v>2016</v>
      </c>
      <c r="AA138" t="b">
        <v>0</v>
      </c>
      <c r="AB138">
        <v>34542</v>
      </c>
      <c r="AC138">
        <v>21763</v>
      </c>
      <c r="AD138">
        <v>0.63004458340570901</v>
      </c>
    </row>
    <row r="139" spans="1:30" hidden="1" x14ac:dyDescent="0.25">
      <c r="A139">
        <v>2022</v>
      </c>
      <c r="B139" s="44" t="s">
        <v>43</v>
      </c>
      <c r="C139" s="44" t="s">
        <v>97</v>
      </c>
      <c r="D139" s="44" t="s">
        <v>85</v>
      </c>
      <c r="F139">
        <v>1</v>
      </c>
      <c r="G139" s="44" t="s">
        <v>185</v>
      </c>
      <c r="H139">
        <v>1</v>
      </c>
      <c r="I139">
        <v>1</v>
      </c>
      <c r="J139">
        <v>1</v>
      </c>
      <c r="K139" s="44" t="s">
        <v>186</v>
      </c>
      <c r="L139">
        <v>3</v>
      </c>
      <c r="M139" s="44" t="s">
        <v>193</v>
      </c>
      <c r="N139" s="44" t="s">
        <v>188</v>
      </c>
      <c r="O139">
        <v>98</v>
      </c>
      <c r="P139">
        <v>99</v>
      </c>
      <c r="Q139" s="44" t="s">
        <v>189</v>
      </c>
      <c r="R139" s="44" t="s">
        <v>189</v>
      </c>
      <c r="S139">
        <v>9</v>
      </c>
      <c r="T139" s="44" t="s">
        <v>190</v>
      </c>
      <c r="U139">
        <v>4</v>
      </c>
      <c r="V139" s="44" t="s">
        <v>188</v>
      </c>
      <c r="W139">
        <v>99</v>
      </c>
      <c r="X139" s="44" t="s">
        <v>190</v>
      </c>
      <c r="Y139" s="44" t="s">
        <v>191</v>
      </c>
      <c r="Z139">
        <v>2016</v>
      </c>
      <c r="AA139" t="b">
        <v>0</v>
      </c>
      <c r="AB139">
        <v>2033</v>
      </c>
      <c r="AC139">
        <v>701</v>
      </c>
      <c r="AD139">
        <v>0.34481062469257256</v>
      </c>
    </row>
    <row r="140" spans="1:30" hidden="1" x14ac:dyDescent="0.25">
      <c r="A140">
        <v>2022</v>
      </c>
      <c r="B140" s="44" t="s">
        <v>43</v>
      </c>
      <c r="C140" s="44" t="s">
        <v>97</v>
      </c>
      <c r="D140" s="44" t="s">
        <v>85</v>
      </c>
      <c r="F140">
        <v>2</v>
      </c>
      <c r="G140" s="44" t="s">
        <v>194</v>
      </c>
      <c r="H140">
        <v>1</v>
      </c>
      <c r="I140">
        <v>1</v>
      </c>
      <c r="J140">
        <v>1</v>
      </c>
      <c r="K140" s="44" t="s">
        <v>186</v>
      </c>
      <c r="L140">
        <v>2</v>
      </c>
      <c r="M140" s="44" t="s">
        <v>192</v>
      </c>
      <c r="N140" s="44" t="s">
        <v>188</v>
      </c>
      <c r="O140">
        <v>98</v>
      </c>
      <c r="P140">
        <v>99</v>
      </c>
      <c r="Q140" s="44" t="s">
        <v>189</v>
      </c>
      <c r="R140" s="44" t="s">
        <v>189</v>
      </c>
      <c r="S140">
        <v>9</v>
      </c>
      <c r="T140" s="44" t="s">
        <v>190</v>
      </c>
      <c r="U140">
        <v>4</v>
      </c>
      <c r="V140" s="44" t="s">
        <v>188</v>
      </c>
      <c r="W140">
        <v>99</v>
      </c>
      <c r="X140" s="44" t="s">
        <v>190</v>
      </c>
      <c r="Y140" s="44" t="s">
        <v>191</v>
      </c>
      <c r="Z140">
        <v>2016</v>
      </c>
      <c r="AA140" t="b">
        <v>0</v>
      </c>
      <c r="AB140">
        <v>13601</v>
      </c>
      <c r="AC140">
        <v>9510</v>
      </c>
      <c r="AD140">
        <v>0.6992132931402103</v>
      </c>
    </row>
    <row r="141" spans="1:30" hidden="1" x14ac:dyDescent="0.25">
      <c r="A141">
        <v>2022</v>
      </c>
      <c r="B141" s="44" t="s">
        <v>46</v>
      </c>
      <c r="C141" s="44" t="s">
        <v>100</v>
      </c>
      <c r="D141" s="44" t="s">
        <v>85</v>
      </c>
      <c r="F141">
        <v>1</v>
      </c>
      <c r="G141" s="44" t="s">
        <v>185</v>
      </c>
      <c r="H141">
        <v>1</v>
      </c>
      <c r="I141">
        <v>1</v>
      </c>
      <c r="J141">
        <v>1</v>
      </c>
      <c r="K141" s="44" t="s">
        <v>186</v>
      </c>
      <c r="L141">
        <v>1</v>
      </c>
      <c r="M141" s="44" t="s">
        <v>187</v>
      </c>
      <c r="N141" s="44" t="s">
        <v>188</v>
      </c>
      <c r="O141">
        <v>98</v>
      </c>
      <c r="P141">
        <v>99</v>
      </c>
      <c r="Q141" s="44" t="s">
        <v>189</v>
      </c>
      <c r="R141" s="44" t="s">
        <v>189</v>
      </c>
      <c r="S141">
        <v>9</v>
      </c>
      <c r="T141" s="44" t="s">
        <v>190</v>
      </c>
      <c r="U141">
        <v>4</v>
      </c>
      <c r="V141" s="44" t="s">
        <v>188</v>
      </c>
      <c r="W141">
        <v>99</v>
      </c>
      <c r="X141" s="44" t="s">
        <v>190</v>
      </c>
      <c r="Y141" s="44" t="s">
        <v>191</v>
      </c>
      <c r="Z141">
        <v>2016</v>
      </c>
      <c r="AA141" t="b">
        <v>0</v>
      </c>
      <c r="AB141">
        <v>12719</v>
      </c>
      <c r="AC141">
        <v>7851</v>
      </c>
      <c r="AD141">
        <v>0.6172655082946773</v>
      </c>
    </row>
    <row r="142" spans="1:30" hidden="1" x14ac:dyDescent="0.25">
      <c r="A142">
        <v>2022</v>
      </c>
      <c r="B142" s="44" t="s">
        <v>46</v>
      </c>
      <c r="C142" s="44" t="s">
        <v>100</v>
      </c>
      <c r="D142" s="44" t="s">
        <v>85</v>
      </c>
      <c r="F142">
        <v>1</v>
      </c>
      <c r="G142" s="44" t="s">
        <v>185</v>
      </c>
      <c r="H142">
        <v>1</v>
      </c>
      <c r="I142">
        <v>1</v>
      </c>
      <c r="J142">
        <v>1</v>
      </c>
      <c r="K142" s="44" t="s">
        <v>186</v>
      </c>
      <c r="L142">
        <v>3</v>
      </c>
      <c r="M142" s="44" t="s">
        <v>193</v>
      </c>
      <c r="N142" s="44" t="s">
        <v>188</v>
      </c>
      <c r="O142">
        <v>98</v>
      </c>
      <c r="P142">
        <v>99</v>
      </c>
      <c r="Q142" s="44" t="s">
        <v>189</v>
      </c>
      <c r="R142" s="44" t="s">
        <v>189</v>
      </c>
      <c r="S142">
        <v>9</v>
      </c>
      <c r="T142" s="44" t="s">
        <v>190</v>
      </c>
      <c r="U142">
        <v>4</v>
      </c>
      <c r="V142" s="44" t="s">
        <v>188</v>
      </c>
      <c r="W142">
        <v>99</v>
      </c>
      <c r="X142" s="44" t="s">
        <v>190</v>
      </c>
      <c r="Y142" s="44" t="s">
        <v>191</v>
      </c>
      <c r="Z142">
        <v>2016</v>
      </c>
      <c r="AA142" t="b">
        <v>0</v>
      </c>
      <c r="AB142">
        <v>289</v>
      </c>
      <c r="AC142">
        <v>142</v>
      </c>
      <c r="AD142">
        <v>0.49134948096885811</v>
      </c>
    </row>
    <row r="143" spans="1:30" hidden="1" x14ac:dyDescent="0.25">
      <c r="A143">
        <v>2022</v>
      </c>
      <c r="B143" s="44" t="s">
        <v>46</v>
      </c>
      <c r="C143" s="44" t="s">
        <v>100</v>
      </c>
      <c r="D143" s="44" t="s">
        <v>85</v>
      </c>
      <c r="F143">
        <v>2</v>
      </c>
      <c r="G143" s="44" t="s">
        <v>194</v>
      </c>
      <c r="H143">
        <v>1</v>
      </c>
      <c r="I143">
        <v>1</v>
      </c>
      <c r="J143">
        <v>1</v>
      </c>
      <c r="K143" s="44" t="s">
        <v>186</v>
      </c>
      <c r="L143">
        <v>2</v>
      </c>
      <c r="M143" s="44" t="s">
        <v>192</v>
      </c>
      <c r="N143" s="44" t="s">
        <v>188</v>
      </c>
      <c r="O143">
        <v>98</v>
      </c>
      <c r="P143">
        <v>99</v>
      </c>
      <c r="Q143" s="44" t="s">
        <v>189</v>
      </c>
      <c r="R143" s="44" t="s">
        <v>189</v>
      </c>
      <c r="S143">
        <v>9</v>
      </c>
      <c r="T143" s="44" t="s">
        <v>190</v>
      </c>
      <c r="U143">
        <v>4</v>
      </c>
      <c r="V143" s="44" t="s">
        <v>188</v>
      </c>
      <c r="W143">
        <v>99</v>
      </c>
      <c r="X143" s="44" t="s">
        <v>190</v>
      </c>
      <c r="Y143" s="44" t="s">
        <v>191</v>
      </c>
      <c r="Z143">
        <v>2016</v>
      </c>
      <c r="AA143" t="b">
        <v>0</v>
      </c>
      <c r="AB143">
        <v>2808</v>
      </c>
      <c r="AC143">
        <v>1303</v>
      </c>
      <c r="AD143">
        <v>0.46403133903133903</v>
      </c>
    </row>
    <row r="144" spans="1:30" hidden="1" x14ac:dyDescent="0.25">
      <c r="A144">
        <v>2022</v>
      </c>
      <c r="B144" s="44" t="s">
        <v>48</v>
      </c>
      <c r="C144" s="44" t="s">
        <v>102</v>
      </c>
      <c r="D144" s="44" t="s">
        <v>83</v>
      </c>
      <c r="F144">
        <v>1</v>
      </c>
      <c r="G144" s="44" t="s">
        <v>185</v>
      </c>
      <c r="H144">
        <v>1</v>
      </c>
      <c r="I144">
        <v>1</v>
      </c>
      <c r="J144">
        <v>1</v>
      </c>
      <c r="K144" s="44" t="s">
        <v>186</v>
      </c>
      <c r="L144">
        <v>2</v>
      </c>
      <c r="M144" s="44" t="s">
        <v>192</v>
      </c>
      <c r="N144" s="44" t="s">
        <v>188</v>
      </c>
      <c r="O144">
        <v>98</v>
      </c>
      <c r="P144">
        <v>99</v>
      </c>
      <c r="Q144" s="44" t="s">
        <v>189</v>
      </c>
      <c r="R144" s="44" t="s">
        <v>189</v>
      </c>
      <c r="S144">
        <v>9</v>
      </c>
      <c r="T144" s="44" t="s">
        <v>190</v>
      </c>
      <c r="U144">
        <v>4</v>
      </c>
      <c r="V144" s="44" t="s">
        <v>188</v>
      </c>
      <c r="W144">
        <v>99</v>
      </c>
      <c r="X144" s="44" t="s">
        <v>190</v>
      </c>
      <c r="Y144" s="44" t="s">
        <v>191</v>
      </c>
      <c r="Z144">
        <v>2016</v>
      </c>
      <c r="AA144" t="b">
        <v>0</v>
      </c>
      <c r="AB144">
        <v>17421</v>
      </c>
      <c r="AC144">
        <v>10347</v>
      </c>
      <c r="AD144">
        <v>0.59393835026691921</v>
      </c>
    </row>
    <row r="145" spans="1:30" hidden="1" x14ac:dyDescent="0.25">
      <c r="A145">
        <v>2022</v>
      </c>
      <c r="B145" s="44" t="s">
        <v>48</v>
      </c>
      <c r="C145" s="44" t="s">
        <v>102</v>
      </c>
      <c r="D145" s="44" t="s">
        <v>83</v>
      </c>
      <c r="F145">
        <v>2</v>
      </c>
      <c r="G145" s="44" t="s">
        <v>194</v>
      </c>
      <c r="H145">
        <v>1</v>
      </c>
      <c r="I145">
        <v>1</v>
      </c>
      <c r="J145">
        <v>1</v>
      </c>
      <c r="K145" s="44" t="s">
        <v>186</v>
      </c>
      <c r="L145">
        <v>1</v>
      </c>
      <c r="M145" s="44" t="s">
        <v>187</v>
      </c>
      <c r="N145" s="44" t="s">
        <v>188</v>
      </c>
      <c r="O145">
        <v>98</v>
      </c>
      <c r="P145">
        <v>99</v>
      </c>
      <c r="Q145" s="44" t="s">
        <v>189</v>
      </c>
      <c r="R145" s="44" t="s">
        <v>189</v>
      </c>
      <c r="S145">
        <v>9</v>
      </c>
      <c r="T145" s="44" t="s">
        <v>190</v>
      </c>
      <c r="U145">
        <v>4</v>
      </c>
      <c r="V145" s="44" t="s">
        <v>188</v>
      </c>
      <c r="W145">
        <v>99</v>
      </c>
      <c r="X145" s="44" t="s">
        <v>190</v>
      </c>
      <c r="Y145" s="44" t="s">
        <v>191</v>
      </c>
      <c r="Z145">
        <v>2016</v>
      </c>
      <c r="AA145" t="b">
        <v>0</v>
      </c>
      <c r="AB145">
        <v>5715</v>
      </c>
      <c r="AC145">
        <v>2878</v>
      </c>
      <c r="AD145">
        <v>0.50358705161854767</v>
      </c>
    </row>
    <row r="146" spans="1:30" hidden="1" x14ac:dyDescent="0.25">
      <c r="A146">
        <v>2022</v>
      </c>
      <c r="B146" s="44" t="s">
        <v>48</v>
      </c>
      <c r="C146" s="44" t="s">
        <v>102</v>
      </c>
      <c r="D146" s="44" t="s">
        <v>83</v>
      </c>
      <c r="F146">
        <v>2</v>
      </c>
      <c r="G146" s="44" t="s">
        <v>194</v>
      </c>
      <c r="H146">
        <v>1</v>
      </c>
      <c r="I146">
        <v>1</v>
      </c>
      <c r="J146">
        <v>1</v>
      </c>
      <c r="K146" s="44" t="s">
        <v>186</v>
      </c>
      <c r="L146">
        <v>3</v>
      </c>
      <c r="M146" s="44" t="s">
        <v>193</v>
      </c>
      <c r="N146" s="44" t="s">
        <v>188</v>
      </c>
      <c r="O146">
        <v>98</v>
      </c>
      <c r="P146">
        <v>99</v>
      </c>
      <c r="Q146" s="44" t="s">
        <v>189</v>
      </c>
      <c r="R146" s="44" t="s">
        <v>189</v>
      </c>
      <c r="S146">
        <v>9</v>
      </c>
      <c r="T146" s="44" t="s">
        <v>190</v>
      </c>
      <c r="U146">
        <v>4</v>
      </c>
      <c r="V146" s="44" t="s">
        <v>188</v>
      </c>
      <c r="W146">
        <v>99</v>
      </c>
      <c r="X146" s="44" t="s">
        <v>190</v>
      </c>
      <c r="Y146" s="44" t="s">
        <v>191</v>
      </c>
      <c r="Z146">
        <v>2016</v>
      </c>
      <c r="AA146" t="b">
        <v>0</v>
      </c>
      <c r="AB146">
        <v>149</v>
      </c>
      <c r="AC146">
        <v>40</v>
      </c>
      <c r="AD146">
        <v>0.26845637583892618</v>
      </c>
    </row>
    <row r="147" spans="1:30" x14ac:dyDescent="0.25">
      <c r="A147">
        <v>2022</v>
      </c>
      <c r="B147" s="44" t="s">
        <v>48</v>
      </c>
      <c r="C147" s="44" t="s">
        <v>102</v>
      </c>
      <c r="D147" s="44" t="s">
        <v>83</v>
      </c>
      <c r="F147">
        <v>4</v>
      </c>
      <c r="G147" s="44" t="s">
        <v>196</v>
      </c>
      <c r="H147">
        <v>1</v>
      </c>
      <c r="I147">
        <v>1</v>
      </c>
      <c r="J147">
        <v>1</v>
      </c>
      <c r="K147" s="44" t="s">
        <v>186</v>
      </c>
      <c r="L147">
        <v>4</v>
      </c>
      <c r="M147" s="44" t="s">
        <v>195</v>
      </c>
      <c r="N147" s="44" t="s">
        <v>188</v>
      </c>
      <c r="O147">
        <v>98</v>
      </c>
      <c r="P147">
        <v>99</v>
      </c>
      <c r="Q147" s="44" t="s">
        <v>189</v>
      </c>
      <c r="R147" s="44" t="s">
        <v>189</v>
      </c>
      <c r="S147">
        <v>9</v>
      </c>
      <c r="T147" s="44" t="s">
        <v>190</v>
      </c>
      <c r="U147">
        <v>4</v>
      </c>
      <c r="V147" s="44" t="s">
        <v>188</v>
      </c>
      <c r="W147">
        <v>99</v>
      </c>
      <c r="X147" s="44" t="s">
        <v>190</v>
      </c>
      <c r="Y147" s="44" t="s">
        <v>191</v>
      </c>
      <c r="Z147">
        <v>2019</v>
      </c>
      <c r="AA147" t="b">
        <v>0</v>
      </c>
      <c r="AB147">
        <v>8459</v>
      </c>
      <c r="AC147">
        <v>3505</v>
      </c>
      <c r="AD147">
        <v>0.41435157820073293</v>
      </c>
    </row>
    <row r="148" spans="1:30" hidden="1" x14ac:dyDescent="0.25">
      <c r="A148">
        <v>2022</v>
      </c>
      <c r="B148" s="44" t="s">
        <v>49</v>
      </c>
      <c r="C148" s="44" t="s">
        <v>103</v>
      </c>
      <c r="D148" s="44" t="s">
        <v>83</v>
      </c>
      <c r="F148">
        <v>1</v>
      </c>
      <c r="G148" s="44" t="s">
        <v>185</v>
      </c>
      <c r="H148">
        <v>1</v>
      </c>
      <c r="I148">
        <v>1</v>
      </c>
      <c r="J148">
        <v>1</v>
      </c>
      <c r="K148" s="44" t="s">
        <v>186</v>
      </c>
      <c r="L148">
        <v>1</v>
      </c>
      <c r="M148" s="44" t="s">
        <v>187</v>
      </c>
      <c r="N148" s="44" t="s">
        <v>188</v>
      </c>
      <c r="O148">
        <v>98</v>
      </c>
      <c r="P148">
        <v>99</v>
      </c>
      <c r="Q148" s="44" t="s">
        <v>189</v>
      </c>
      <c r="R148" s="44" t="s">
        <v>189</v>
      </c>
      <c r="S148">
        <v>9</v>
      </c>
      <c r="T148" s="44" t="s">
        <v>190</v>
      </c>
      <c r="U148">
        <v>4</v>
      </c>
      <c r="V148" s="44" t="s">
        <v>188</v>
      </c>
      <c r="W148">
        <v>99</v>
      </c>
      <c r="X148" s="44" t="s">
        <v>190</v>
      </c>
      <c r="Y148" s="44" t="s">
        <v>191</v>
      </c>
      <c r="Z148">
        <v>2016</v>
      </c>
      <c r="AA148" t="b">
        <v>0</v>
      </c>
      <c r="AB148">
        <v>21019</v>
      </c>
      <c r="AC148">
        <v>10978</v>
      </c>
      <c r="AD148">
        <v>0.52228935724820402</v>
      </c>
    </row>
    <row r="149" spans="1:30" hidden="1" x14ac:dyDescent="0.25">
      <c r="A149">
        <v>2022</v>
      </c>
      <c r="B149" s="44" t="s">
        <v>49</v>
      </c>
      <c r="C149" s="44" t="s">
        <v>103</v>
      </c>
      <c r="D149" s="44" t="s">
        <v>83</v>
      </c>
      <c r="F149">
        <v>1</v>
      </c>
      <c r="G149" s="44" t="s">
        <v>185</v>
      </c>
      <c r="H149">
        <v>1</v>
      </c>
      <c r="I149">
        <v>1</v>
      </c>
      <c r="J149">
        <v>1</v>
      </c>
      <c r="K149" s="44" t="s">
        <v>186</v>
      </c>
      <c r="L149">
        <v>3</v>
      </c>
      <c r="M149" s="44" t="s">
        <v>193</v>
      </c>
      <c r="N149" s="44" t="s">
        <v>188</v>
      </c>
      <c r="O149">
        <v>98</v>
      </c>
      <c r="P149">
        <v>99</v>
      </c>
      <c r="Q149" s="44" t="s">
        <v>189</v>
      </c>
      <c r="R149" s="44" t="s">
        <v>189</v>
      </c>
      <c r="S149">
        <v>9</v>
      </c>
      <c r="T149" s="44" t="s">
        <v>190</v>
      </c>
      <c r="U149">
        <v>4</v>
      </c>
      <c r="V149" s="44" t="s">
        <v>188</v>
      </c>
      <c r="W149">
        <v>99</v>
      </c>
      <c r="X149" s="44" t="s">
        <v>190</v>
      </c>
      <c r="Y149" s="44" t="s">
        <v>191</v>
      </c>
      <c r="Z149">
        <v>2016</v>
      </c>
      <c r="AA149" t="b">
        <v>0</v>
      </c>
      <c r="AB149">
        <v>491</v>
      </c>
      <c r="AC149">
        <v>167</v>
      </c>
      <c r="AD149">
        <v>0.34012219959266804</v>
      </c>
    </row>
    <row r="150" spans="1:30" hidden="1" x14ac:dyDescent="0.25">
      <c r="A150">
        <v>2022</v>
      </c>
      <c r="B150" s="44" t="s">
        <v>49</v>
      </c>
      <c r="C150" s="44" t="s">
        <v>103</v>
      </c>
      <c r="D150" s="44" t="s">
        <v>83</v>
      </c>
      <c r="F150">
        <v>2</v>
      </c>
      <c r="G150" s="44" t="s">
        <v>194</v>
      </c>
      <c r="H150">
        <v>1</v>
      </c>
      <c r="I150">
        <v>1</v>
      </c>
      <c r="J150">
        <v>1</v>
      </c>
      <c r="K150" s="44" t="s">
        <v>186</v>
      </c>
      <c r="L150">
        <v>2</v>
      </c>
      <c r="M150" s="44" t="s">
        <v>192</v>
      </c>
      <c r="N150" s="44" t="s">
        <v>188</v>
      </c>
      <c r="O150">
        <v>98</v>
      </c>
      <c r="P150">
        <v>99</v>
      </c>
      <c r="Q150" s="44" t="s">
        <v>189</v>
      </c>
      <c r="R150" s="44" t="s">
        <v>189</v>
      </c>
      <c r="S150">
        <v>9</v>
      </c>
      <c r="T150" s="44" t="s">
        <v>190</v>
      </c>
      <c r="U150">
        <v>4</v>
      </c>
      <c r="V150" s="44" t="s">
        <v>188</v>
      </c>
      <c r="W150">
        <v>99</v>
      </c>
      <c r="X150" s="44" t="s">
        <v>190</v>
      </c>
      <c r="Y150" s="44" t="s">
        <v>191</v>
      </c>
      <c r="Z150">
        <v>2016</v>
      </c>
      <c r="AA150" t="b">
        <v>0</v>
      </c>
      <c r="AB150">
        <v>3967</v>
      </c>
      <c r="AC150">
        <v>2735</v>
      </c>
      <c r="AD150">
        <v>0.68943786236450721</v>
      </c>
    </row>
    <row r="151" spans="1:30" hidden="1" x14ac:dyDescent="0.25">
      <c r="A151">
        <v>2022</v>
      </c>
      <c r="B151" s="44" t="s">
        <v>49</v>
      </c>
      <c r="C151" s="44" t="s">
        <v>103</v>
      </c>
      <c r="D151" s="44" t="s">
        <v>83</v>
      </c>
      <c r="F151">
        <v>2</v>
      </c>
      <c r="G151" s="44" t="s">
        <v>194</v>
      </c>
      <c r="H151">
        <v>1</v>
      </c>
      <c r="I151">
        <v>1</v>
      </c>
      <c r="J151">
        <v>1</v>
      </c>
      <c r="K151" s="44" t="s">
        <v>186</v>
      </c>
      <c r="L151">
        <v>3</v>
      </c>
      <c r="M151" s="44" t="s">
        <v>193</v>
      </c>
      <c r="N151" s="44" t="s">
        <v>188</v>
      </c>
      <c r="O151">
        <v>98</v>
      </c>
      <c r="P151">
        <v>99</v>
      </c>
      <c r="Q151" s="44" t="s">
        <v>189</v>
      </c>
      <c r="R151" s="44" t="s">
        <v>189</v>
      </c>
      <c r="S151">
        <v>9</v>
      </c>
      <c r="T151" s="44" t="s">
        <v>190</v>
      </c>
      <c r="U151">
        <v>4</v>
      </c>
      <c r="V151" s="44" t="s">
        <v>188</v>
      </c>
      <c r="W151">
        <v>99</v>
      </c>
      <c r="X151" s="44" t="s">
        <v>190</v>
      </c>
      <c r="Y151" s="44" t="s">
        <v>191</v>
      </c>
      <c r="Z151">
        <v>2016</v>
      </c>
      <c r="AA151" t="b">
        <v>0</v>
      </c>
      <c r="AB151">
        <v>180</v>
      </c>
      <c r="AC151">
        <v>93</v>
      </c>
      <c r="AD151">
        <v>0.51666666666666672</v>
      </c>
    </row>
    <row r="152" spans="1:30" hidden="1" x14ac:dyDescent="0.25">
      <c r="A152">
        <v>2022</v>
      </c>
      <c r="B152" s="44" t="s">
        <v>48</v>
      </c>
      <c r="C152" s="44" t="s">
        <v>102</v>
      </c>
      <c r="D152" s="44" t="s">
        <v>83</v>
      </c>
      <c r="F152">
        <v>1</v>
      </c>
      <c r="G152" s="44" t="s">
        <v>185</v>
      </c>
      <c r="H152">
        <v>1</v>
      </c>
      <c r="I152">
        <v>1</v>
      </c>
      <c r="J152">
        <v>1</v>
      </c>
      <c r="K152" s="44" t="s">
        <v>186</v>
      </c>
      <c r="L152">
        <v>1</v>
      </c>
      <c r="M152" s="44" t="s">
        <v>187</v>
      </c>
      <c r="N152" s="44" t="s">
        <v>188</v>
      </c>
      <c r="O152">
        <v>98</v>
      </c>
      <c r="P152">
        <v>99</v>
      </c>
      <c r="Q152" s="44" t="s">
        <v>189</v>
      </c>
      <c r="R152" s="44" t="s">
        <v>189</v>
      </c>
      <c r="S152">
        <v>9</v>
      </c>
      <c r="T152" s="44" t="s">
        <v>190</v>
      </c>
      <c r="U152">
        <v>4</v>
      </c>
      <c r="V152" s="44" t="s">
        <v>188</v>
      </c>
      <c r="W152">
        <v>99</v>
      </c>
      <c r="X152" s="44" t="s">
        <v>190</v>
      </c>
      <c r="Y152" s="44" t="s">
        <v>191</v>
      </c>
      <c r="Z152">
        <v>2016</v>
      </c>
      <c r="AA152" t="b">
        <v>0</v>
      </c>
      <c r="AB152">
        <v>18564</v>
      </c>
      <c r="AC152">
        <v>10638</v>
      </c>
      <c r="AD152">
        <v>0.57304460245636712</v>
      </c>
    </row>
    <row r="153" spans="1:30" hidden="1" x14ac:dyDescent="0.25">
      <c r="A153">
        <v>2022</v>
      </c>
      <c r="B153" s="44" t="s">
        <v>48</v>
      </c>
      <c r="C153" s="44" t="s">
        <v>102</v>
      </c>
      <c r="D153" s="44" t="s">
        <v>83</v>
      </c>
      <c r="F153">
        <v>1</v>
      </c>
      <c r="G153" s="44" t="s">
        <v>185</v>
      </c>
      <c r="H153">
        <v>1</v>
      </c>
      <c r="I153">
        <v>1</v>
      </c>
      <c r="J153">
        <v>1</v>
      </c>
      <c r="K153" s="44" t="s">
        <v>186</v>
      </c>
      <c r="L153">
        <v>3</v>
      </c>
      <c r="M153" s="44" t="s">
        <v>193</v>
      </c>
      <c r="N153" s="44" t="s">
        <v>188</v>
      </c>
      <c r="O153">
        <v>98</v>
      </c>
      <c r="P153">
        <v>99</v>
      </c>
      <c r="Q153" s="44" t="s">
        <v>189</v>
      </c>
      <c r="R153" s="44" t="s">
        <v>189</v>
      </c>
      <c r="S153">
        <v>9</v>
      </c>
      <c r="T153" s="44" t="s">
        <v>190</v>
      </c>
      <c r="U153">
        <v>4</v>
      </c>
      <c r="V153" s="44" t="s">
        <v>188</v>
      </c>
      <c r="W153">
        <v>99</v>
      </c>
      <c r="X153" s="44" t="s">
        <v>190</v>
      </c>
      <c r="Y153" s="44" t="s">
        <v>191</v>
      </c>
      <c r="Z153">
        <v>2016</v>
      </c>
      <c r="AA153" t="b">
        <v>0</v>
      </c>
      <c r="AB153">
        <v>1143</v>
      </c>
      <c r="AC153">
        <v>291</v>
      </c>
      <c r="AD153">
        <v>0.25459317585301838</v>
      </c>
    </row>
    <row r="154" spans="1:30" hidden="1" x14ac:dyDescent="0.25">
      <c r="A154">
        <v>2022</v>
      </c>
      <c r="B154" s="44" t="s">
        <v>48</v>
      </c>
      <c r="C154" s="44" t="s">
        <v>102</v>
      </c>
      <c r="D154" s="44" t="s">
        <v>83</v>
      </c>
      <c r="F154">
        <v>2</v>
      </c>
      <c r="G154" s="44" t="s">
        <v>194</v>
      </c>
      <c r="H154">
        <v>1</v>
      </c>
      <c r="I154">
        <v>1</v>
      </c>
      <c r="J154">
        <v>1</v>
      </c>
      <c r="K154" s="44" t="s">
        <v>186</v>
      </c>
      <c r="L154">
        <v>2</v>
      </c>
      <c r="M154" s="44" t="s">
        <v>192</v>
      </c>
      <c r="N154" s="44" t="s">
        <v>188</v>
      </c>
      <c r="O154">
        <v>98</v>
      </c>
      <c r="P154">
        <v>99</v>
      </c>
      <c r="Q154" s="44" t="s">
        <v>189</v>
      </c>
      <c r="R154" s="44" t="s">
        <v>189</v>
      </c>
      <c r="S154">
        <v>9</v>
      </c>
      <c r="T154" s="44" t="s">
        <v>190</v>
      </c>
      <c r="U154">
        <v>4</v>
      </c>
      <c r="V154" s="44" t="s">
        <v>188</v>
      </c>
      <c r="W154">
        <v>99</v>
      </c>
      <c r="X154" s="44" t="s">
        <v>190</v>
      </c>
      <c r="Y154" s="44" t="s">
        <v>191</v>
      </c>
      <c r="Z154">
        <v>2016</v>
      </c>
      <c r="AA154" t="b">
        <v>0</v>
      </c>
      <c r="AB154">
        <v>5566</v>
      </c>
      <c r="AC154">
        <v>2838</v>
      </c>
      <c r="AD154">
        <v>0.50988142292490124</v>
      </c>
    </row>
    <row r="155" spans="1:30" hidden="1" x14ac:dyDescent="0.25">
      <c r="A155">
        <v>2022</v>
      </c>
      <c r="B155" s="44" t="s">
        <v>49</v>
      </c>
      <c r="C155" s="44" t="s">
        <v>103</v>
      </c>
      <c r="D155" s="44" t="s">
        <v>83</v>
      </c>
      <c r="F155">
        <v>1</v>
      </c>
      <c r="G155" s="44" t="s">
        <v>185</v>
      </c>
      <c r="H155">
        <v>1</v>
      </c>
      <c r="I155">
        <v>1</v>
      </c>
      <c r="J155">
        <v>1</v>
      </c>
      <c r="K155" s="44" t="s">
        <v>186</v>
      </c>
      <c r="L155">
        <v>2</v>
      </c>
      <c r="M155" s="44" t="s">
        <v>192</v>
      </c>
      <c r="N155" s="44" t="s">
        <v>188</v>
      </c>
      <c r="O155">
        <v>98</v>
      </c>
      <c r="P155">
        <v>99</v>
      </c>
      <c r="Q155" s="44" t="s">
        <v>189</v>
      </c>
      <c r="R155" s="44" t="s">
        <v>189</v>
      </c>
      <c r="S155">
        <v>9</v>
      </c>
      <c r="T155" s="44" t="s">
        <v>190</v>
      </c>
      <c r="U155">
        <v>4</v>
      </c>
      <c r="V155" s="44" t="s">
        <v>188</v>
      </c>
      <c r="W155">
        <v>99</v>
      </c>
      <c r="X155" s="44" t="s">
        <v>190</v>
      </c>
      <c r="Y155" s="44" t="s">
        <v>191</v>
      </c>
      <c r="Z155">
        <v>2016</v>
      </c>
      <c r="AA155" t="b">
        <v>0</v>
      </c>
      <c r="AB155">
        <v>20528</v>
      </c>
      <c r="AC155">
        <v>10811</v>
      </c>
      <c r="AD155">
        <v>0.52664653156664065</v>
      </c>
    </row>
    <row r="156" spans="1:30" hidden="1" x14ac:dyDescent="0.25">
      <c r="A156">
        <v>2022</v>
      </c>
      <c r="B156" s="44" t="s">
        <v>49</v>
      </c>
      <c r="C156" s="44" t="s">
        <v>103</v>
      </c>
      <c r="D156" s="44" t="s">
        <v>83</v>
      </c>
      <c r="F156">
        <v>2</v>
      </c>
      <c r="G156" s="44" t="s">
        <v>194</v>
      </c>
      <c r="H156">
        <v>1</v>
      </c>
      <c r="I156">
        <v>1</v>
      </c>
      <c r="J156">
        <v>1</v>
      </c>
      <c r="K156" s="44" t="s">
        <v>186</v>
      </c>
      <c r="L156">
        <v>1</v>
      </c>
      <c r="M156" s="44" t="s">
        <v>187</v>
      </c>
      <c r="N156" s="44" t="s">
        <v>188</v>
      </c>
      <c r="O156">
        <v>98</v>
      </c>
      <c r="P156">
        <v>99</v>
      </c>
      <c r="Q156" s="44" t="s">
        <v>189</v>
      </c>
      <c r="R156" s="44" t="s">
        <v>189</v>
      </c>
      <c r="S156">
        <v>9</v>
      </c>
      <c r="T156" s="44" t="s">
        <v>190</v>
      </c>
      <c r="U156">
        <v>4</v>
      </c>
      <c r="V156" s="44" t="s">
        <v>188</v>
      </c>
      <c r="W156">
        <v>99</v>
      </c>
      <c r="X156" s="44" t="s">
        <v>190</v>
      </c>
      <c r="Y156" s="44" t="s">
        <v>191</v>
      </c>
      <c r="Z156">
        <v>2016</v>
      </c>
      <c r="AA156" t="b">
        <v>0</v>
      </c>
      <c r="AB156">
        <v>4147</v>
      </c>
      <c r="AC156">
        <v>2828</v>
      </c>
      <c r="AD156">
        <v>0.68193875090426814</v>
      </c>
    </row>
    <row r="157" spans="1:30" x14ac:dyDescent="0.25">
      <c r="A157">
        <v>2022</v>
      </c>
      <c r="B157" s="44" t="s">
        <v>49</v>
      </c>
      <c r="C157" s="44" t="s">
        <v>103</v>
      </c>
      <c r="D157" s="44" t="s">
        <v>83</v>
      </c>
      <c r="F157">
        <v>4</v>
      </c>
      <c r="G157" s="44" t="s">
        <v>196</v>
      </c>
      <c r="H157">
        <v>1</v>
      </c>
      <c r="I157">
        <v>1</v>
      </c>
      <c r="J157">
        <v>1</v>
      </c>
      <c r="K157" s="44" t="s">
        <v>186</v>
      </c>
      <c r="L157">
        <v>4</v>
      </c>
      <c r="M157" s="44" t="s">
        <v>195</v>
      </c>
      <c r="N157" s="44" t="s">
        <v>188</v>
      </c>
      <c r="O157">
        <v>98</v>
      </c>
      <c r="P157">
        <v>99</v>
      </c>
      <c r="Q157" s="44" t="s">
        <v>189</v>
      </c>
      <c r="R157" s="44" t="s">
        <v>189</v>
      </c>
      <c r="S157">
        <v>9</v>
      </c>
      <c r="T157" s="44" t="s">
        <v>190</v>
      </c>
      <c r="U157">
        <v>4</v>
      </c>
      <c r="V157" s="44" t="s">
        <v>188</v>
      </c>
      <c r="W157">
        <v>99</v>
      </c>
      <c r="X157" s="44" t="s">
        <v>190</v>
      </c>
      <c r="Y157" s="44" t="s">
        <v>191</v>
      </c>
      <c r="Z157">
        <v>2019</v>
      </c>
      <c r="AA157" t="b">
        <v>0</v>
      </c>
      <c r="AB157">
        <v>8431</v>
      </c>
      <c r="AC157">
        <v>2090</v>
      </c>
      <c r="AD157">
        <v>0.24789467441584628</v>
      </c>
    </row>
    <row r="158" spans="1:30" hidden="1" x14ac:dyDescent="0.25">
      <c r="A158">
        <v>2022</v>
      </c>
      <c r="B158" s="44" t="s">
        <v>52</v>
      </c>
      <c r="C158" s="44" t="s">
        <v>106</v>
      </c>
      <c r="D158" s="44" t="s">
        <v>90</v>
      </c>
      <c r="F158">
        <v>1</v>
      </c>
      <c r="G158" s="44" t="s">
        <v>185</v>
      </c>
      <c r="H158">
        <v>1</v>
      </c>
      <c r="I158">
        <v>1</v>
      </c>
      <c r="J158">
        <v>1</v>
      </c>
      <c r="K158" s="44" t="s">
        <v>186</v>
      </c>
      <c r="L158">
        <v>1</v>
      </c>
      <c r="M158" s="44" t="s">
        <v>187</v>
      </c>
      <c r="N158" s="44" t="s">
        <v>188</v>
      </c>
      <c r="O158">
        <v>98</v>
      </c>
      <c r="P158">
        <v>99</v>
      </c>
      <c r="Q158" s="44" t="s">
        <v>189</v>
      </c>
      <c r="R158" s="44" t="s">
        <v>189</v>
      </c>
      <c r="S158">
        <v>9</v>
      </c>
      <c r="T158" s="44" t="s">
        <v>190</v>
      </c>
      <c r="U158">
        <v>4</v>
      </c>
      <c r="V158" s="44" t="s">
        <v>188</v>
      </c>
      <c r="W158">
        <v>99</v>
      </c>
      <c r="X158" s="44" t="s">
        <v>190</v>
      </c>
      <c r="Y158" s="44" t="s">
        <v>191</v>
      </c>
      <c r="Z158">
        <v>2016</v>
      </c>
      <c r="AA158" t="b">
        <v>0</v>
      </c>
      <c r="AB158">
        <v>16161</v>
      </c>
      <c r="AC158">
        <v>10647</v>
      </c>
      <c r="AD158">
        <v>0.65880824206422872</v>
      </c>
    </row>
    <row r="159" spans="1:30" hidden="1" x14ac:dyDescent="0.25">
      <c r="A159">
        <v>2022</v>
      </c>
      <c r="B159" s="44" t="s">
        <v>52</v>
      </c>
      <c r="C159" s="44" t="s">
        <v>106</v>
      </c>
      <c r="D159" s="44" t="s">
        <v>90</v>
      </c>
      <c r="F159">
        <v>1</v>
      </c>
      <c r="G159" s="44" t="s">
        <v>185</v>
      </c>
      <c r="H159">
        <v>1</v>
      </c>
      <c r="I159">
        <v>1</v>
      </c>
      <c r="J159">
        <v>1</v>
      </c>
      <c r="K159" s="44" t="s">
        <v>186</v>
      </c>
      <c r="L159">
        <v>2</v>
      </c>
      <c r="M159" s="44" t="s">
        <v>192</v>
      </c>
      <c r="N159" s="44" t="s">
        <v>188</v>
      </c>
      <c r="O159">
        <v>98</v>
      </c>
      <c r="P159">
        <v>99</v>
      </c>
      <c r="Q159" s="44" t="s">
        <v>189</v>
      </c>
      <c r="R159" s="44" t="s">
        <v>189</v>
      </c>
      <c r="S159">
        <v>9</v>
      </c>
      <c r="T159" s="44" t="s">
        <v>190</v>
      </c>
      <c r="U159">
        <v>4</v>
      </c>
      <c r="V159" s="44" t="s">
        <v>188</v>
      </c>
      <c r="W159">
        <v>99</v>
      </c>
      <c r="X159" s="44" t="s">
        <v>190</v>
      </c>
      <c r="Y159" s="44" t="s">
        <v>191</v>
      </c>
      <c r="Z159">
        <v>2016</v>
      </c>
      <c r="AA159" t="b">
        <v>0</v>
      </c>
      <c r="AB159">
        <v>16121</v>
      </c>
      <c r="AC159">
        <v>10618</v>
      </c>
      <c r="AD159">
        <v>0.6586440047143477</v>
      </c>
    </row>
    <row r="160" spans="1:30" hidden="1" x14ac:dyDescent="0.25">
      <c r="A160">
        <v>2022</v>
      </c>
      <c r="B160" s="44" t="s">
        <v>52</v>
      </c>
      <c r="C160" s="44" t="s">
        <v>106</v>
      </c>
      <c r="D160" s="44" t="s">
        <v>90</v>
      </c>
      <c r="F160">
        <v>2</v>
      </c>
      <c r="G160" s="44" t="s">
        <v>194</v>
      </c>
      <c r="H160">
        <v>1</v>
      </c>
      <c r="I160">
        <v>1</v>
      </c>
      <c r="J160">
        <v>1</v>
      </c>
      <c r="K160" s="44" t="s">
        <v>186</v>
      </c>
      <c r="L160">
        <v>1</v>
      </c>
      <c r="M160" s="44" t="s">
        <v>187</v>
      </c>
      <c r="N160" s="44" t="s">
        <v>188</v>
      </c>
      <c r="O160">
        <v>98</v>
      </c>
      <c r="P160">
        <v>99</v>
      </c>
      <c r="Q160" s="44" t="s">
        <v>189</v>
      </c>
      <c r="R160" s="44" t="s">
        <v>189</v>
      </c>
      <c r="S160">
        <v>9</v>
      </c>
      <c r="T160" s="44" t="s">
        <v>190</v>
      </c>
      <c r="U160">
        <v>4</v>
      </c>
      <c r="V160" s="44" t="s">
        <v>188</v>
      </c>
      <c r="W160">
        <v>99</v>
      </c>
      <c r="X160" s="44" t="s">
        <v>190</v>
      </c>
      <c r="Y160" s="44" t="s">
        <v>191</v>
      </c>
      <c r="Z160">
        <v>2016</v>
      </c>
      <c r="AA160" t="b">
        <v>0</v>
      </c>
      <c r="AB160">
        <v>36487</v>
      </c>
      <c r="AC160">
        <v>28963</v>
      </c>
      <c r="AD160">
        <v>0.79378956888754904</v>
      </c>
    </row>
    <row r="161" spans="1:30" hidden="1" x14ac:dyDescent="0.25">
      <c r="A161">
        <v>2022</v>
      </c>
      <c r="B161" s="44" t="s">
        <v>52</v>
      </c>
      <c r="C161" s="44" t="s">
        <v>106</v>
      </c>
      <c r="D161" s="44" t="s">
        <v>90</v>
      </c>
      <c r="F161">
        <v>2</v>
      </c>
      <c r="G161" s="44" t="s">
        <v>194</v>
      </c>
      <c r="H161">
        <v>1</v>
      </c>
      <c r="I161">
        <v>1</v>
      </c>
      <c r="J161">
        <v>1</v>
      </c>
      <c r="K161" s="44" t="s">
        <v>186</v>
      </c>
      <c r="L161">
        <v>3</v>
      </c>
      <c r="M161" s="44" t="s">
        <v>193</v>
      </c>
      <c r="N161" s="44" t="s">
        <v>188</v>
      </c>
      <c r="O161">
        <v>98</v>
      </c>
      <c r="P161">
        <v>99</v>
      </c>
      <c r="Q161" s="44" t="s">
        <v>189</v>
      </c>
      <c r="R161" s="44" t="s">
        <v>189</v>
      </c>
      <c r="S161">
        <v>9</v>
      </c>
      <c r="T161" s="44" t="s">
        <v>190</v>
      </c>
      <c r="U161">
        <v>4</v>
      </c>
      <c r="V161" s="44" t="s">
        <v>188</v>
      </c>
      <c r="W161">
        <v>99</v>
      </c>
      <c r="X161" s="44" t="s">
        <v>190</v>
      </c>
      <c r="Y161" s="44" t="s">
        <v>191</v>
      </c>
      <c r="Z161">
        <v>2016</v>
      </c>
      <c r="AA161" t="b">
        <v>0</v>
      </c>
      <c r="AB161">
        <v>1068</v>
      </c>
      <c r="AC161">
        <v>542</v>
      </c>
      <c r="AD161">
        <v>0.50749063670411987</v>
      </c>
    </row>
    <row r="162" spans="1:30" x14ac:dyDescent="0.25">
      <c r="A162">
        <v>2022</v>
      </c>
      <c r="B162" s="44" t="s">
        <v>52</v>
      </c>
      <c r="C162" s="44" t="s">
        <v>106</v>
      </c>
      <c r="D162" s="44" t="s">
        <v>90</v>
      </c>
      <c r="F162">
        <v>4</v>
      </c>
      <c r="G162" s="44" t="s">
        <v>196</v>
      </c>
      <c r="H162">
        <v>1</v>
      </c>
      <c r="I162">
        <v>1</v>
      </c>
      <c r="J162">
        <v>1</v>
      </c>
      <c r="K162" s="44" t="s">
        <v>186</v>
      </c>
      <c r="L162">
        <v>1</v>
      </c>
      <c r="M162" s="44" t="s">
        <v>187</v>
      </c>
      <c r="N162" s="44" t="s">
        <v>188</v>
      </c>
      <c r="O162">
        <v>98</v>
      </c>
      <c r="P162">
        <v>99</v>
      </c>
      <c r="Q162" s="44" t="s">
        <v>189</v>
      </c>
      <c r="R162" s="44" t="s">
        <v>189</v>
      </c>
      <c r="S162">
        <v>9</v>
      </c>
      <c r="T162" s="44" t="s">
        <v>190</v>
      </c>
      <c r="U162">
        <v>4</v>
      </c>
      <c r="V162" s="44" t="s">
        <v>188</v>
      </c>
      <c r="W162">
        <v>99</v>
      </c>
      <c r="X162" s="44" t="s">
        <v>190</v>
      </c>
      <c r="Y162" s="44" t="s">
        <v>191</v>
      </c>
      <c r="Z162">
        <v>2016</v>
      </c>
      <c r="AA162" t="b">
        <v>0</v>
      </c>
      <c r="AB162">
        <v>459</v>
      </c>
      <c r="AC162">
        <v>73</v>
      </c>
      <c r="AD162">
        <v>0.15904139433551198</v>
      </c>
    </row>
    <row r="163" spans="1:30" x14ac:dyDescent="0.25">
      <c r="A163">
        <v>2022</v>
      </c>
      <c r="B163" s="44" t="s">
        <v>52</v>
      </c>
      <c r="C163" s="44" t="s">
        <v>106</v>
      </c>
      <c r="D163" s="44" t="s">
        <v>90</v>
      </c>
      <c r="F163">
        <v>4</v>
      </c>
      <c r="G163" s="44" t="s">
        <v>196</v>
      </c>
      <c r="H163">
        <v>1</v>
      </c>
      <c r="I163">
        <v>1</v>
      </c>
      <c r="J163">
        <v>1</v>
      </c>
      <c r="K163" s="44" t="s">
        <v>186</v>
      </c>
      <c r="L163">
        <v>4</v>
      </c>
      <c r="M163" s="44" t="s">
        <v>195</v>
      </c>
      <c r="N163" s="44" t="s">
        <v>188</v>
      </c>
      <c r="O163">
        <v>98</v>
      </c>
      <c r="P163">
        <v>99</v>
      </c>
      <c r="Q163" s="44" t="s">
        <v>189</v>
      </c>
      <c r="R163" s="44" t="s">
        <v>189</v>
      </c>
      <c r="S163">
        <v>9</v>
      </c>
      <c r="T163" s="44" t="s">
        <v>190</v>
      </c>
      <c r="U163">
        <v>4</v>
      </c>
      <c r="V163" s="44" t="s">
        <v>188</v>
      </c>
      <c r="W163">
        <v>99</v>
      </c>
      <c r="X163" s="44" t="s">
        <v>190</v>
      </c>
      <c r="Y163" s="44" t="s">
        <v>191</v>
      </c>
      <c r="Z163">
        <v>2019</v>
      </c>
      <c r="AA163" t="b">
        <v>0</v>
      </c>
      <c r="AB163">
        <v>8642</v>
      </c>
      <c r="AC163">
        <v>1755</v>
      </c>
      <c r="AD163">
        <v>0.20307799120573941</v>
      </c>
    </row>
    <row r="164" spans="1:30" hidden="1" x14ac:dyDescent="0.25">
      <c r="A164">
        <v>2022</v>
      </c>
      <c r="B164" s="44" t="s">
        <v>51</v>
      </c>
      <c r="C164" s="44" t="s">
        <v>105</v>
      </c>
      <c r="D164" s="44" t="s">
        <v>83</v>
      </c>
      <c r="F164">
        <v>1</v>
      </c>
      <c r="G164" s="44" t="s">
        <v>185</v>
      </c>
      <c r="H164">
        <v>1</v>
      </c>
      <c r="I164">
        <v>1</v>
      </c>
      <c r="J164">
        <v>1</v>
      </c>
      <c r="K164" s="44" t="s">
        <v>186</v>
      </c>
      <c r="L164">
        <v>2</v>
      </c>
      <c r="M164" s="44" t="s">
        <v>192</v>
      </c>
      <c r="N164" s="44" t="s">
        <v>188</v>
      </c>
      <c r="O164">
        <v>98</v>
      </c>
      <c r="P164">
        <v>99</v>
      </c>
      <c r="Q164" s="44" t="s">
        <v>189</v>
      </c>
      <c r="R164" s="44" t="s">
        <v>189</v>
      </c>
      <c r="S164">
        <v>9</v>
      </c>
      <c r="T164" s="44" t="s">
        <v>190</v>
      </c>
      <c r="U164">
        <v>4</v>
      </c>
      <c r="V164" s="44" t="s">
        <v>188</v>
      </c>
      <c r="W164">
        <v>99</v>
      </c>
      <c r="X164" s="44" t="s">
        <v>190</v>
      </c>
      <c r="Y164" s="44" t="s">
        <v>191</v>
      </c>
      <c r="Z164">
        <v>2016</v>
      </c>
      <c r="AA164" t="b">
        <v>0</v>
      </c>
      <c r="AB164">
        <v>14781</v>
      </c>
      <c r="AC164">
        <v>9916</v>
      </c>
      <c r="AD164">
        <v>0.67086124078208509</v>
      </c>
    </row>
    <row r="165" spans="1:30" hidden="1" x14ac:dyDescent="0.25">
      <c r="A165">
        <v>2022</v>
      </c>
      <c r="B165" s="44" t="s">
        <v>51</v>
      </c>
      <c r="C165" s="44" t="s">
        <v>105</v>
      </c>
      <c r="D165" s="44" t="s">
        <v>83</v>
      </c>
      <c r="F165">
        <v>1</v>
      </c>
      <c r="G165" s="44" t="s">
        <v>185</v>
      </c>
      <c r="H165">
        <v>1</v>
      </c>
      <c r="I165">
        <v>1</v>
      </c>
      <c r="J165">
        <v>1</v>
      </c>
      <c r="K165" s="44" t="s">
        <v>186</v>
      </c>
      <c r="L165">
        <v>3</v>
      </c>
      <c r="M165" s="44" t="s">
        <v>193</v>
      </c>
      <c r="N165" s="44" t="s">
        <v>188</v>
      </c>
      <c r="O165">
        <v>98</v>
      </c>
      <c r="P165">
        <v>99</v>
      </c>
      <c r="Q165" s="44" t="s">
        <v>189</v>
      </c>
      <c r="R165" s="44" t="s">
        <v>189</v>
      </c>
      <c r="S165">
        <v>9</v>
      </c>
      <c r="T165" s="44" t="s">
        <v>190</v>
      </c>
      <c r="U165">
        <v>4</v>
      </c>
      <c r="V165" s="44" t="s">
        <v>188</v>
      </c>
      <c r="W165">
        <v>99</v>
      </c>
      <c r="X165" s="44" t="s">
        <v>190</v>
      </c>
      <c r="Y165" s="44" t="s">
        <v>191</v>
      </c>
      <c r="Z165">
        <v>2016</v>
      </c>
      <c r="AA165" t="b">
        <v>0</v>
      </c>
      <c r="AB165">
        <v>119</v>
      </c>
      <c r="AC165">
        <v>43</v>
      </c>
      <c r="AD165">
        <v>0.36134453781512604</v>
      </c>
    </row>
    <row r="166" spans="1:30" hidden="1" x14ac:dyDescent="0.25">
      <c r="A166">
        <v>2022</v>
      </c>
      <c r="B166" s="44" t="s">
        <v>51</v>
      </c>
      <c r="C166" s="44" t="s">
        <v>105</v>
      </c>
      <c r="D166" s="44" t="s">
        <v>83</v>
      </c>
      <c r="F166">
        <v>2</v>
      </c>
      <c r="G166" s="44" t="s">
        <v>194</v>
      </c>
      <c r="H166">
        <v>1</v>
      </c>
      <c r="I166">
        <v>1</v>
      </c>
      <c r="J166">
        <v>1</v>
      </c>
      <c r="K166" s="44" t="s">
        <v>186</v>
      </c>
      <c r="L166">
        <v>1</v>
      </c>
      <c r="M166" s="44" t="s">
        <v>187</v>
      </c>
      <c r="N166" s="44" t="s">
        <v>188</v>
      </c>
      <c r="O166">
        <v>98</v>
      </c>
      <c r="P166">
        <v>99</v>
      </c>
      <c r="Q166" s="44" t="s">
        <v>189</v>
      </c>
      <c r="R166" s="44" t="s">
        <v>189</v>
      </c>
      <c r="S166">
        <v>9</v>
      </c>
      <c r="T166" s="44" t="s">
        <v>190</v>
      </c>
      <c r="U166">
        <v>4</v>
      </c>
      <c r="V166" s="44" t="s">
        <v>188</v>
      </c>
      <c r="W166">
        <v>99</v>
      </c>
      <c r="X166" s="44" t="s">
        <v>190</v>
      </c>
      <c r="Y166" s="44" t="s">
        <v>191</v>
      </c>
      <c r="Z166">
        <v>2016</v>
      </c>
      <c r="AA166" t="b">
        <v>0</v>
      </c>
      <c r="AB166">
        <v>5906</v>
      </c>
      <c r="AC166">
        <v>4402</v>
      </c>
      <c r="AD166">
        <v>0.74534371825262447</v>
      </c>
    </row>
    <row r="167" spans="1:30" hidden="1" x14ac:dyDescent="0.25">
      <c r="A167">
        <v>2022</v>
      </c>
      <c r="B167" s="44" t="s">
        <v>52</v>
      </c>
      <c r="C167" s="44" t="s">
        <v>106</v>
      </c>
      <c r="D167" s="44" t="s">
        <v>90</v>
      </c>
      <c r="F167">
        <v>1</v>
      </c>
      <c r="G167" s="44" t="s">
        <v>185</v>
      </c>
      <c r="H167">
        <v>1</v>
      </c>
      <c r="I167">
        <v>1</v>
      </c>
      <c r="J167">
        <v>1</v>
      </c>
      <c r="K167" s="44" t="s">
        <v>186</v>
      </c>
      <c r="L167">
        <v>3</v>
      </c>
      <c r="M167" s="44" t="s">
        <v>193</v>
      </c>
      <c r="N167" s="44" t="s">
        <v>188</v>
      </c>
      <c r="O167">
        <v>98</v>
      </c>
      <c r="P167">
        <v>99</v>
      </c>
      <c r="Q167" s="44" t="s">
        <v>189</v>
      </c>
      <c r="R167" s="44" t="s">
        <v>189</v>
      </c>
      <c r="S167">
        <v>9</v>
      </c>
      <c r="T167" s="44" t="s">
        <v>190</v>
      </c>
      <c r="U167">
        <v>4</v>
      </c>
      <c r="V167" s="44" t="s">
        <v>188</v>
      </c>
      <c r="W167">
        <v>99</v>
      </c>
      <c r="X167" s="44" t="s">
        <v>190</v>
      </c>
      <c r="Y167" s="44" t="s">
        <v>191</v>
      </c>
      <c r="Z167">
        <v>2016</v>
      </c>
      <c r="AA167" t="b">
        <v>0</v>
      </c>
      <c r="AB167">
        <v>40</v>
      </c>
      <c r="AC167">
        <v>29</v>
      </c>
      <c r="AD167">
        <v>0.72499999999999998</v>
      </c>
    </row>
    <row r="168" spans="1:30" hidden="1" x14ac:dyDescent="0.25">
      <c r="A168">
        <v>2022</v>
      </c>
      <c r="B168" s="44" t="s">
        <v>52</v>
      </c>
      <c r="C168" s="44" t="s">
        <v>106</v>
      </c>
      <c r="D168" s="44" t="s">
        <v>90</v>
      </c>
      <c r="F168">
        <v>2</v>
      </c>
      <c r="G168" s="44" t="s">
        <v>194</v>
      </c>
      <c r="H168">
        <v>1</v>
      </c>
      <c r="I168">
        <v>1</v>
      </c>
      <c r="J168">
        <v>1</v>
      </c>
      <c r="K168" s="44" t="s">
        <v>186</v>
      </c>
      <c r="L168">
        <v>2</v>
      </c>
      <c r="M168" s="44" t="s">
        <v>192</v>
      </c>
      <c r="N168" s="44" t="s">
        <v>188</v>
      </c>
      <c r="O168">
        <v>98</v>
      </c>
      <c r="P168">
        <v>99</v>
      </c>
      <c r="Q168" s="44" t="s">
        <v>189</v>
      </c>
      <c r="R168" s="44" t="s">
        <v>189</v>
      </c>
      <c r="S168">
        <v>9</v>
      </c>
      <c r="T168" s="44" t="s">
        <v>190</v>
      </c>
      <c r="U168">
        <v>4</v>
      </c>
      <c r="V168" s="44" t="s">
        <v>188</v>
      </c>
      <c r="W168">
        <v>99</v>
      </c>
      <c r="X168" s="44" t="s">
        <v>190</v>
      </c>
      <c r="Y168" s="44" t="s">
        <v>191</v>
      </c>
      <c r="Z168">
        <v>2016</v>
      </c>
      <c r="AA168" t="b">
        <v>0</v>
      </c>
      <c r="AB168">
        <v>35419</v>
      </c>
      <c r="AC168">
        <v>28421</v>
      </c>
      <c r="AD168">
        <v>0.80242242863999547</v>
      </c>
    </row>
    <row r="169" spans="1:30" x14ac:dyDescent="0.25">
      <c r="A169">
        <v>2022</v>
      </c>
      <c r="B169" s="44" t="s">
        <v>52</v>
      </c>
      <c r="C169" s="44" t="s">
        <v>106</v>
      </c>
      <c r="D169" s="44" t="s">
        <v>90</v>
      </c>
      <c r="F169">
        <v>4</v>
      </c>
      <c r="G169" s="44" t="s">
        <v>196</v>
      </c>
      <c r="H169">
        <v>1</v>
      </c>
      <c r="I169">
        <v>1</v>
      </c>
      <c r="J169">
        <v>1</v>
      </c>
      <c r="K169" s="44" t="s">
        <v>186</v>
      </c>
      <c r="L169">
        <v>3</v>
      </c>
      <c r="M169" s="44" t="s">
        <v>193</v>
      </c>
      <c r="N169" s="44" t="s">
        <v>188</v>
      </c>
      <c r="O169">
        <v>98</v>
      </c>
      <c r="P169">
        <v>99</v>
      </c>
      <c r="Q169" s="44" t="s">
        <v>189</v>
      </c>
      <c r="R169" s="44" t="s">
        <v>189</v>
      </c>
      <c r="S169">
        <v>9</v>
      </c>
      <c r="T169" s="44" t="s">
        <v>190</v>
      </c>
      <c r="U169">
        <v>4</v>
      </c>
      <c r="V169" s="44" t="s">
        <v>188</v>
      </c>
      <c r="W169">
        <v>99</v>
      </c>
      <c r="X169" s="44" t="s">
        <v>190</v>
      </c>
      <c r="Y169" s="44" t="s">
        <v>191</v>
      </c>
      <c r="Z169">
        <v>2016</v>
      </c>
      <c r="AA169" t="b">
        <v>0</v>
      </c>
      <c r="AB169">
        <v>459</v>
      </c>
      <c r="AC169">
        <v>73</v>
      </c>
      <c r="AD169">
        <v>0.15904139433551198</v>
      </c>
    </row>
    <row r="170" spans="1:30" hidden="1" x14ac:dyDescent="0.25">
      <c r="A170">
        <v>2022</v>
      </c>
      <c r="B170" s="44" t="s">
        <v>51</v>
      </c>
      <c r="C170" s="44" t="s">
        <v>105</v>
      </c>
      <c r="D170" s="44" t="s">
        <v>83</v>
      </c>
      <c r="F170">
        <v>1</v>
      </c>
      <c r="G170" s="44" t="s">
        <v>185</v>
      </c>
      <c r="H170">
        <v>1</v>
      </c>
      <c r="I170">
        <v>1</v>
      </c>
      <c r="J170">
        <v>1</v>
      </c>
      <c r="K170" s="44" t="s">
        <v>186</v>
      </c>
      <c r="L170">
        <v>1</v>
      </c>
      <c r="M170" s="44" t="s">
        <v>187</v>
      </c>
      <c r="N170" s="44" t="s">
        <v>188</v>
      </c>
      <c r="O170">
        <v>98</v>
      </c>
      <c r="P170">
        <v>99</v>
      </c>
      <c r="Q170" s="44" t="s">
        <v>189</v>
      </c>
      <c r="R170" s="44" t="s">
        <v>189</v>
      </c>
      <c r="S170">
        <v>9</v>
      </c>
      <c r="T170" s="44" t="s">
        <v>190</v>
      </c>
      <c r="U170">
        <v>4</v>
      </c>
      <c r="V170" s="44" t="s">
        <v>188</v>
      </c>
      <c r="W170">
        <v>99</v>
      </c>
      <c r="X170" s="44" t="s">
        <v>190</v>
      </c>
      <c r="Y170" s="44" t="s">
        <v>191</v>
      </c>
      <c r="Z170">
        <v>2016</v>
      </c>
      <c r="AA170" t="b">
        <v>0</v>
      </c>
      <c r="AB170">
        <v>14900</v>
      </c>
      <c r="AC170">
        <v>9959</v>
      </c>
      <c r="AD170">
        <v>0.66838926174496649</v>
      </c>
    </row>
    <row r="171" spans="1:30" hidden="1" x14ac:dyDescent="0.25">
      <c r="A171">
        <v>2022</v>
      </c>
      <c r="B171" s="44" t="s">
        <v>51</v>
      </c>
      <c r="C171" s="44" t="s">
        <v>105</v>
      </c>
      <c r="D171" s="44" t="s">
        <v>83</v>
      </c>
      <c r="F171">
        <v>2</v>
      </c>
      <c r="G171" s="44" t="s">
        <v>194</v>
      </c>
      <c r="H171">
        <v>1</v>
      </c>
      <c r="I171">
        <v>1</v>
      </c>
      <c r="J171">
        <v>1</v>
      </c>
      <c r="K171" s="44" t="s">
        <v>186</v>
      </c>
      <c r="L171">
        <v>3</v>
      </c>
      <c r="M171" s="44" t="s">
        <v>193</v>
      </c>
      <c r="N171" s="44" t="s">
        <v>188</v>
      </c>
      <c r="O171">
        <v>98</v>
      </c>
      <c r="P171">
        <v>99</v>
      </c>
      <c r="Q171" s="44" t="s">
        <v>189</v>
      </c>
      <c r="R171" s="44" t="s">
        <v>189</v>
      </c>
      <c r="S171">
        <v>9</v>
      </c>
      <c r="T171" s="44" t="s">
        <v>190</v>
      </c>
      <c r="U171">
        <v>4</v>
      </c>
      <c r="V171" s="44" t="s">
        <v>188</v>
      </c>
      <c r="W171">
        <v>99</v>
      </c>
      <c r="X171" s="44" t="s">
        <v>190</v>
      </c>
      <c r="Y171" s="44" t="s">
        <v>191</v>
      </c>
      <c r="Z171">
        <v>2016</v>
      </c>
      <c r="AA171" t="b">
        <v>0</v>
      </c>
      <c r="AB171">
        <v>1</v>
      </c>
      <c r="AC171">
        <v>1</v>
      </c>
      <c r="AD171">
        <v>1</v>
      </c>
    </row>
    <row r="172" spans="1:30" hidden="1" x14ac:dyDescent="0.25">
      <c r="A172">
        <v>2022</v>
      </c>
      <c r="B172" s="44" t="s">
        <v>50</v>
      </c>
      <c r="C172" s="44" t="s">
        <v>104</v>
      </c>
      <c r="D172" s="44" t="s">
        <v>90</v>
      </c>
      <c r="F172">
        <v>1</v>
      </c>
      <c r="G172" s="44" t="s">
        <v>185</v>
      </c>
      <c r="H172">
        <v>1</v>
      </c>
      <c r="I172">
        <v>1</v>
      </c>
      <c r="J172">
        <v>1</v>
      </c>
      <c r="K172" s="44" t="s">
        <v>186</v>
      </c>
      <c r="L172">
        <v>2</v>
      </c>
      <c r="M172" s="44" t="s">
        <v>192</v>
      </c>
      <c r="N172" s="44" t="s">
        <v>188</v>
      </c>
      <c r="O172">
        <v>98</v>
      </c>
      <c r="P172">
        <v>99</v>
      </c>
      <c r="Q172" s="44" t="s">
        <v>189</v>
      </c>
      <c r="R172" s="44" t="s">
        <v>189</v>
      </c>
      <c r="S172">
        <v>9</v>
      </c>
      <c r="T172" s="44" t="s">
        <v>190</v>
      </c>
      <c r="U172">
        <v>4</v>
      </c>
      <c r="V172" s="44" t="s">
        <v>188</v>
      </c>
      <c r="W172">
        <v>99</v>
      </c>
      <c r="X172" s="44" t="s">
        <v>190</v>
      </c>
      <c r="Y172" s="44" t="s">
        <v>191</v>
      </c>
      <c r="Z172">
        <v>2016</v>
      </c>
      <c r="AA172" t="b">
        <v>0</v>
      </c>
      <c r="AB172">
        <v>4159</v>
      </c>
      <c r="AC172">
        <v>2111</v>
      </c>
      <c r="AD172">
        <v>0.50757393604231782</v>
      </c>
    </row>
    <row r="173" spans="1:30" hidden="1" x14ac:dyDescent="0.25">
      <c r="A173">
        <v>2022</v>
      </c>
      <c r="B173" s="44" t="s">
        <v>50</v>
      </c>
      <c r="C173" s="44" t="s">
        <v>104</v>
      </c>
      <c r="D173" s="44" t="s">
        <v>90</v>
      </c>
      <c r="F173">
        <v>2</v>
      </c>
      <c r="G173" s="44" t="s">
        <v>194</v>
      </c>
      <c r="H173">
        <v>1</v>
      </c>
      <c r="I173">
        <v>1</v>
      </c>
      <c r="J173">
        <v>1</v>
      </c>
      <c r="K173" s="44" t="s">
        <v>186</v>
      </c>
      <c r="L173">
        <v>1</v>
      </c>
      <c r="M173" s="44" t="s">
        <v>187</v>
      </c>
      <c r="N173" s="44" t="s">
        <v>188</v>
      </c>
      <c r="O173">
        <v>98</v>
      </c>
      <c r="P173">
        <v>99</v>
      </c>
      <c r="Q173" s="44" t="s">
        <v>189</v>
      </c>
      <c r="R173" s="44" t="s">
        <v>189</v>
      </c>
      <c r="S173">
        <v>9</v>
      </c>
      <c r="T173" s="44" t="s">
        <v>190</v>
      </c>
      <c r="U173">
        <v>4</v>
      </c>
      <c r="V173" s="44" t="s">
        <v>188</v>
      </c>
      <c r="W173">
        <v>99</v>
      </c>
      <c r="X173" s="44" t="s">
        <v>190</v>
      </c>
      <c r="Y173" s="44" t="s">
        <v>191</v>
      </c>
      <c r="Z173">
        <v>2016</v>
      </c>
      <c r="AA173" t="b">
        <v>0</v>
      </c>
      <c r="AB173">
        <v>3566</v>
      </c>
      <c r="AC173">
        <v>2595</v>
      </c>
      <c r="AD173">
        <v>0.72770611329220414</v>
      </c>
    </row>
    <row r="174" spans="1:30" hidden="1" x14ac:dyDescent="0.25">
      <c r="A174">
        <v>2022</v>
      </c>
      <c r="B174" s="44" t="s">
        <v>50</v>
      </c>
      <c r="C174" s="44" t="s">
        <v>104</v>
      </c>
      <c r="D174" s="44" t="s">
        <v>90</v>
      </c>
      <c r="F174">
        <v>2</v>
      </c>
      <c r="G174" s="44" t="s">
        <v>194</v>
      </c>
      <c r="H174">
        <v>1</v>
      </c>
      <c r="I174">
        <v>1</v>
      </c>
      <c r="J174">
        <v>1</v>
      </c>
      <c r="K174" s="44" t="s">
        <v>186</v>
      </c>
      <c r="L174">
        <v>3</v>
      </c>
      <c r="M174" s="44" t="s">
        <v>193</v>
      </c>
      <c r="N174" s="44" t="s">
        <v>188</v>
      </c>
      <c r="O174">
        <v>98</v>
      </c>
      <c r="P174">
        <v>99</v>
      </c>
      <c r="Q174" s="44" t="s">
        <v>189</v>
      </c>
      <c r="R174" s="44" t="s">
        <v>189</v>
      </c>
      <c r="S174">
        <v>9</v>
      </c>
      <c r="T174" s="44" t="s">
        <v>190</v>
      </c>
      <c r="U174">
        <v>4</v>
      </c>
      <c r="V174" s="44" t="s">
        <v>188</v>
      </c>
      <c r="W174">
        <v>99</v>
      </c>
      <c r="X174" s="44" t="s">
        <v>190</v>
      </c>
      <c r="Y174" s="44" t="s">
        <v>191</v>
      </c>
      <c r="Z174">
        <v>2016</v>
      </c>
      <c r="AA174" t="b">
        <v>0</v>
      </c>
      <c r="AB174">
        <v>60</v>
      </c>
      <c r="AC174">
        <v>19</v>
      </c>
      <c r="AD174">
        <v>0.31666666666666665</v>
      </c>
    </row>
    <row r="175" spans="1:30" x14ac:dyDescent="0.25">
      <c r="A175">
        <v>2022</v>
      </c>
      <c r="B175" s="44" t="s">
        <v>50</v>
      </c>
      <c r="C175" s="44" t="s">
        <v>104</v>
      </c>
      <c r="D175" s="44" t="s">
        <v>90</v>
      </c>
      <c r="F175">
        <v>4</v>
      </c>
      <c r="G175" s="44" t="s">
        <v>196</v>
      </c>
      <c r="H175">
        <v>1</v>
      </c>
      <c r="I175">
        <v>1</v>
      </c>
      <c r="J175">
        <v>1</v>
      </c>
      <c r="K175" s="44" t="s">
        <v>186</v>
      </c>
      <c r="L175">
        <v>4</v>
      </c>
      <c r="M175" s="44" t="s">
        <v>195</v>
      </c>
      <c r="N175" s="44" t="s">
        <v>188</v>
      </c>
      <c r="O175">
        <v>98</v>
      </c>
      <c r="P175">
        <v>99</v>
      </c>
      <c r="Q175" s="44" t="s">
        <v>189</v>
      </c>
      <c r="R175" s="44" t="s">
        <v>189</v>
      </c>
      <c r="S175">
        <v>9</v>
      </c>
      <c r="T175" s="44" t="s">
        <v>190</v>
      </c>
      <c r="U175">
        <v>4</v>
      </c>
      <c r="V175" s="44" t="s">
        <v>188</v>
      </c>
      <c r="W175">
        <v>99</v>
      </c>
      <c r="X175" s="44" t="s">
        <v>190</v>
      </c>
      <c r="Y175" s="44" t="s">
        <v>191</v>
      </c>
      <c r="Z175">
        <v>2019</v>
      </c>
      <c r="AA175" t="b">
        <v>0</v>
      </c>
      <c r="AB175">
        <v>2405</v>
      </c>
      <c r="AC175">
        <v>559</v>
      </c>
      <c r="AD175">
        <v>0.23243243243243245</v>
      </c>
    </row>
    <row r="176" spans="1:30" x14ac:dyDescent="0.25">
      <c r="A176">
        <v>2022</v>
      </c>
      <c r="B176" s="44" t="s">
        <v>82</v>
      </c>
      <c r="C176" s="44" t="s">
        <v>126</v>
      </c>
      <c r="D176" s="44" t="s">
        <v>87</v>
      </c>
      <c r="F176">
        <v>4</v>
      </c>
      <c r="G176" s="44" t="s">
        <v>196</v>
      </c>
      <c r="H176">
        <v>1</v>
      </c>
      <c r="I176">
        <v>1</v>
      </c>
      <c r="J176">
        <v>1</v>
      </c>
      <c r="K176" s="44" t="s">
        <v>186</v>
      </c>
      <c r="L176">
        <v>1</v>
      </c>
      <c r="M176" s="44" t="s">
        <v>187</v>
      </c>
      <c r="N176" s="44" t="s">
        <v>188</v>
      </c>
      <c r="O176">
        <v>98</v>
      </c>
      <c r="P176">
        <v>99</v>
      </c>
      <c r="Q176" s="44" t="s">
        <v>189</v>
      </c>
      <c r="R176" s="44" t="s">
        <v>189</v>
      </c>
      <c r="S176">
        <v>9</v>
      </c>
      <c r="T176" s="44" t="s">
        <v>190</v>
      </c>
      <c r="U176">
        <v>4</v>
      </c>
      <c r="V176" s="44" t="s">
        <v>188</v>
      </c>
      <c r="W176">
        <v>99</v>
      </c>
      <c r="X176" s="44" t="s">
        <v>190</v>
      </c>
      <c r="Y176" s="44" t="s">
        <v>191</v>
      </c>
      <c r="Z176">
        <v>2016</v>
      </c>
      <c r="AA176" t="b">
        <v>0</v>
      </c>
      <c r="AB176">
        <v>300</v>
      </c>
      <c r="AC176">
        <v>33</v>
      </c>
      <c r="AD176">
        <v>0.11</v>
      </c>
    </row>
    <row r="177" spans="1:30" x14ac:dyDescent="0.25">
      <c r="A177">
        <v>2022</v>
      </c>
      <c r="B177" s="44" t="s">
        <v>82</v>
      </c>
      <c r="C177" s="44" t="s">
        <v>126</v>
      </c>
      <c r="D177" s="44" t="s">
        <v>87</v>
      </c>
      <c r="F177">
        <v>4</v>
      </c>
      <c r="G177" s="44" t="s">
        <v>196</v>
      </c>
      <c r="H177">
        <v>1</v>
      </c>
      <c r="I177">
        <v>1</v>
      </c>
      <c r="J177">
        <v>1</v>
      </c>
      <c r="K177" s="44" t="s">
        <v>186</v>
      </c>
      <c r="L177">
        <v>3</v>
      </c>
      <c r="M177" s="44" t="s">
        <v>193</v>
      </c>
      <c r="N177" s="44" t="s">
        <v>188</v>
      </c>
      <c r="O177">
        <v>98</v>
      </c>
      <c r="P177">
        <v>99</v>
      </c>
      <c r="Q177" s="44" t="s">
        <v>189</v>
      </c>
      <c r="R177" s="44" t="s">
        <v>189</v>
      </c>
      <c r="S177">
        <v>9</v>
      </c>
      <c r="T177" s="44" t="s">
        <v>190</v>
      </c>
      <c r="U177">
        <v>4</v>
      </c>
      <c r="V177" s="44" t="s">
        <v>188</v>
      </c>
      <c r="W177">
        <v>99</v>
      </c>
      <c r="X177" s="44" t="s">
        <v>190</v>
      </c>
      <c r="Y177" s="44" t="s">
        <v>191</v>
      </c>
      <c r="Z177">
        <v>2016</v>
      </c>
      <c r="AA177" t="b">
        <v>0</v>
      </c>
      <c r="AB177">
        <v>300</v>
      </c>
      <c r="AC177">
        <v>33</v>
      </c>
      <c r="AD177">
        <v>0.11</v>
      </c>
    </row>
    <row r="178" spans="1:30" hidden="1" x14ac:dyDescent="0.25">
      <c r="A178">
        <v>2022</v>
      </c>
      <c r="B178" s="44" t="s">
        <v>44</v>
      </c>
      <c r="C178" s="44" t="s">
        <v>98</v>
      </c>
      <c r="D178" s="44" t="s">
        <v>85</v>
      </c>
      <c r="F178">
        <v>1</v>
      </c>
      <c r="G178" s="44" t="s">
        <v>185</v>
      </c>
      <c r="H178">
        <v>1</v>
      </c>
      <c r="I178">
        <v>1</v>
      </c>
      <c r="J178">
        <v>1</v>
      </c>
      <c r="K178" s="44" t="s">
        <v>186</v>
      </c>
      <c r="L178">
        <v>2</v>
      </c>
      <c r="M178" s="44" t="s">
        <v>192</v>
      </c>
      <c r="N178" s="44" t="s">
        <v>188</v>
      </c>
      <c r="O178">
        <v>98</v>
      </c>
      <c r="P178">
        <v>99</v>
      </c>
      <c r="Q178" s="44" t="s">
        <v>189</v>
      </c>
      <c r="R178" s="44" t="s">
        <v>189</v>
      </c>
      <c r="S178">
        <v>9</v>
      </c>
      <c r="T178" s="44" t="s">
        <v>190</v>
      </c>
      <c r="U178">
        <v>4</v>
      </c>
      <c r="V178" s="44" t="s">
        <v>188</v>
      </c>
      <c r="W178">
        <v>99</v>
      </c>
      <c r="X178" s="44" t="s">
        <v>190</v>
      </c>
      <c r="Y178" s="44" t="s">
        <v>191</v>
      </c>
      <c r="Z178">
        <v>2016</v>
      </c>
      <c r="AA178" t="b">
        <v>0</v>
      </c>
      <c r="AB178">
        <v>39233</v>
      </c>
      <c r="AC178">
        <v>26991</v>
      </c>
      <c r="AD178">
        <v>0.68796676267427925</v>
      </c>
    </row>
    <row r="179" spans="1:30" hidden="1" x14ac:dyDescent="0.25">
      <c r="A179">
        <v>2022</v>
      </c>
      <c r="B179" s="44" t="s">
        <v>44</v>
      </c>
      <c r="C179" s="44" t="s">
        <v>98</v>
      </c>
      <c r="D179" s="44" t="s">
        <v>85</v>
      </c>
      <c r="F179">
        <v>2</v>
      </c>
      <c r="G179" s="44" t="s">
        <v>194</v>
      </c>
      <c r="H179">
        <v>1</v>
      </c>
      <c r="I179">
        <v>1</v>
      </c>
      <c r="J179">
        <v>1</v>
      </c>
      <c r="K179" s="44" t="s">
        <v>186</v>
      </c>
      <c r="L179">
        <v>1</v>
      </c>
      <c r="M179" s="44" t="s">
        <v>187</v>
      </c>
      <c r="N179" s="44" t="s">
        <v>188</v>
      </c>
      <c r="O179">
        <v>98</v>
      </c>
      <c r="P179">
        <v>99</v>
      </c>
      <c r="Q179" s="44" t="s">
        <v>189</v>
      </c>
      <c r="R179" s="44" t="s">
        <v>189</v>
      </c>
      <c r="S179">
        <v>9</v>
      </c>
      <c r="T179" s="44" t="s">
        <v>190</v>
      </c>
      <c r="U179">
        <v>4</v>
      </c>
      <c r="V179" s="44" t="s">
        <v>188</v>
      </c>
      <c r="W179">
        <v>99</v>
      </c>
      <c r="X179" s="44" t="s">
        <v>190</v>
      </c>
      <c r="Y179" s="44" t="s">
        <v>191</v>
      </c>
      <c r="Z179">
        <v>2016</v>
      </c>
      <c r="AA179" t="b">
        <v>0</v>
      </c>
      <c r="AB179">
        <v>9930</v>
      </c>
      <c r="AC179">
        <v>5614</v>
      </c>
      <c r="AD179">
        <v>0.5653575025176234</v>
      </c>
    </row>
    <row r="180" spans="1:30" hidden="1" x14ac:dyDescent="0.25">
      <c r="A180">
        <v>2022</v>
      </c>
      <c r="B180" s="44" t="s">
        <v>44</v>
      </c>
      <c r="C180" s="44" t="s">
        <v>98</v>
      </c>
      <c r="D180" s="44" t="s">
        <v>85</v>
      </c>
      <c r="F180">
        <v>2</v>
      </c>
      <c r="G180" s="44" t="s">
        <v>194</v>
      </c>
      <c r="H180">
        <v>1</v>
      </c>
      <c r="I180">
        <v>1</v>
      </c>
      <c r="J180">
        <v>1</v>
      </c>
      <c r="K180" s="44" t="s">
        <v>186</v>
      </c>
      <c r="L180">
        <v>3</v>
      </c>
      <c r="M180" s="44" t="s">
        <v>193</v>
      </c>
      <c r="N180" s="44" t="s">
        <v>188</v>
      </c>
      <c r="O180">
        <v>98</v>
      </c>
      <c r="P180">
        <v>99</v>
      </c>
      <c r="Q180" s="44" t="s">
        <v>189</v>
      </c>
      <c r="R180" s="44" t="s">
        <v>189</v>
      </c>
      <c r="S180">
        <v>9</v>
      </c>
      <c r="T180" s="44" t="s">
        <v>190</v>
      </c>
      <c r="U180">
        <v>4</v>
      </c>
      <c r="V180" s="44" t="s">
        <v>188</v>
      </c>
      <c r="W180">
        <v>99</v>
      </c>
      <c r="X180" s="44" t="s">
        <v>190</v>
      </c>
      <c r="Y180" s="44" t="s">
        <v>191</v>
      </c>
      <c r="Z180">
        <v>2016</v>
      </c>
      <c r="AA180" t="b">
        <v>0</v>
      </c>
      <c r="AB180">
        <v>1415</v>
      </c>
      <c r="AC180">
        <v>342</v>
      </c>
      <c r="AD180">
        <v>0.24169611307420494</v>
      </c>
    </row>
    <row r="181" spans="1:30" x14ac:dyDescent="0.25">
      <c r="A181">
        <v>2022</v>
      </c>
      <c r="B181" s="44" t="s">
        <v>44</v>
      </c>
      <c r="C181" s="44" t="s">
        <v>98</v>
      </c>
      <c r="D181" s="44" t="s">
        <v>85</v>
      </c>
      <c r="F181">
        <v>4</v>
      </c>
      <c r="G181" s="44" t="s">
        <v>196</v>
      </c>
      <c r="H181">
        <v>1</v>
      </c>
      <c r="I181">
        <v>1</v>
      </c>
      <c r="J181">
        <v>1</v>
      </c>
      <c r="K181" s="44" t="s">
        <v>186</v>
      </c>
      <c r="L181">
        <v>1</v>
      </c>
      <c r="M181" s="44" t="s">
        <v>187</v>
      </c>
      <c r="N181" s="44" t="s">
        <v>188</v>
      </c>
      <c r="O181">
        <v>98</v>
      </c>
      <c r="P181">
        <v>99</v>
      </c>
      <c r="Q181" s="44" t="s">
        <v>189</v>
      </c>
      <c r="R181" s="44" t="s">
        <v>189</v>
      </c>
      <c r="S181">
        <v>9</v>
      </c>
      <c r="T181" s="44" t="s">
        <v>190</v>
      </c>
      <c r="U181">
        <v>4</v>
      </c>
      <c r="V181" s="44" t="s">
        <v>188</v>
      </c>
      <c r="W181">
        <v>99</v>
      </c>
      <c r="X181" s="44" t="s">
        <v>190</v>
      </c>
      <c r="Y181" s="44" t="s">
        <v>191</v>
      </c>
      <c r="Z181">
        <v>2016</v>
      </c>
      <c r="AA181" t="b">
        <v>0</v>
      </c>
      <c r="AB181">
        <v>3752</v>
      </c>
      <c r="AC181">
        <v>664</v>
      </c>
      <c r="AD181">
        <v>0.17697228144989338</v>
      </c>
    </row>
    <row r="182" spans="1:30" hidden="1" x14ac:dyDescent="0.25">
      <c r="A182">
        <v>2022</v>
      </c>
      <c r="B182" s="44" t="s">
        <v>51</v>
      </c>
      <c r="C182" s="44" t="s">
        <v>105</v>
      </c>
      <c r="D182" s="44" t="s">
        <v>83</v>
      </c>
      <c r="F182">
        <v>2</v>
      </c>
      <c r="G182" s="44" t="s">
        <v>194</v>
      </c>
      <c r="H182">
        <v>1</v>
      </c>
      <c r="I182">
        <v>1</v>
      </c>
      <c r="J182">
        <v>1</v>
      </c>
      <c r="K182" s="44" t="s">
        <v>186</v>
      </c>
      <c r="L182">
        <v>2</v>
      </c>
      <c r="M182" s="44" t="s">
        <v>192</v>
      </c>
      <c r="N182" s="44" t="s">
        <v>188</v>
      </c>
      <c r="O182">
        <v>98</v>
      </c>
      <c r="P182">
        <v>99</v>
      </c>
      <c r="Q182" s="44" t="s">
        <v>189</v>
      </c>
      <c r="R182" s="44" t="s">
        <v>189</v>
      </c>
      <c r="S182">
        <v>9</v>
      </c>
      <c r="T182" s="44" t="s">
        <v>190</v>
      </c>
      <c r="U182">
        <v>4</v>
      </c>
      <c r="V182" s="44" t="s">
        <v>188</v>
      </c>
      <c r="W182">
        <v>99</v>
      </c>
      <c r="X182" s="44" t="s">
        <v>190</v>
      </c>
      <c r="Y182" s="44" t="s">
        <v>191</v>
      </c>
      <c r="Z182">
        <v>2016</v>
      </c>
      <c r="AA182" t="b">
        <v>0</v>
      </c>
      <c r="AB182">
        <v>5905</v>
      </c>
      <c r="AC182">
        <v>4401</v>
      </c>
      <c r="AD182">
        <v>0.74530059271803561</v>
      </c>
    </row>
    <row r="183" spans="1:30" x14ac:dyDescent="0.25">
      <c r="A183">
        <v>2022</v>
      </c>
      <c r="B183" s="44" t="s">
        <v>51</v>
      </c>
      <c r="C183" s="44" t="s">
        <v>105</v>
      </c>
      <c r="D183" s="44" t="s">
        <v>83</v>
      </c>
      <c r="F183">
        <v>4</v>
      </c>
      <c r="G183" s="44" t="s">
        <v>196</v>
      </c>
      <c r="H183">
        <v>1</v>
      </c>
      <c r="I183">
        <v>1</v>
      </c>
      <c r="J183">
        <v>1</v>
      </c>
      <c r="K183" s="44" t="s">
        <v>186</v>
      </c>
      <c r="L183">
        <v>4</v>
      </c>
      <c r="M183" s="44" t="s">
        <v>195</v>
      </c>
      <c r="N183" s="44" t="s">
        <v>188</v>
      </c>
      <c r="O183">
        <v>98</v>
      </c>
      <c r="P183">
        <v>99</v>
      </c>
      <c r="Q183" s="44" t="s">
        <v>189</v>
      </c>
      <c r="R183" s="44" t="s">
        <v>189</v>
      </c>
      <c r="S183">
        <v>9</v>
      </c>
      <c r="T183" s="44" t="s">
        <v>190</v>
      </c>
      <c r="U183">
        <v>4</v>
      </c>
      <c r="V183" s="44" t="s">
        <v>188</v>
      </c>
      <c r="W183">
        <v>99</v>
      </c>
      <c r="X183" s="44" t="s">
        <v>190</v>
      </c>
      <c r="Y183" s="44" t="s">
        <v>191</v>
      </c>
      <c r="Z183">
        <v>2019</v>
      </c>
      <c r="AA183" t="b">
        <v>0</v>
      </c>
      <c r="AB183">
        <v>12413</v>
      </c>
      <c r="AC183">
        <v>3184</v>
      </c>
      <c r="AD183">
        <v>0.25650527672601303</v>
      </c>
    </row>
    <row r="184" spans="1:30" hidden="1" x14ac:dyDescent="0.25">
      <c r="A184">
        <v>2022</v>
      </c>
      <c r="B184" s="44" t="s">
        <v>50</v>
      </c>
      <c r="C184" s="44" t="s">
        <v>104</v>
      </c>
      <c r="D184" s="44" t="s">
        <v>90</v>
      </c>
      <c r="F184">
        <v>1</v>
      </c>
      <c r="G184" s="44" t="s">
        <v>185</v>
      </c>
      <c r="H184">
        <v>1</v>
      </c>
      <c r="I184">
        <v>1</v>
      </c>
      <c r="J184">
        <v>1</v>
      </c>
      <c r="K184" s="44" t="s">
        <v>186</v>
      </c>
      <c r="L184">
        <v>1</v>
      </c>
      <c r="M184" s="44" t="s">
        <v>187</v>
      </c>
      <c r="N184" s="44" t="s">
        <v>188</v>
      </c>
      <c r="O184">
        <v>98</v>
      </c>
      <c r="P184">
        <v>99</v>
      </c>
      <c r="Q184" s="44" t="s">
        <v>189</v>
      </c>
      <c r="R184" s="44" t="s">
        <v>189</v>
      </c>
      <c r="S184">
        <v>9</v>
      </c>
      <c r="T184" s="44" t="s">
        <v>190</v>
      </c>
      <c r="U184">
        <v>4</v>
      </c>
      <c r="V184" s="44" t="s">
        <v>188</v>
      </c>
      <c r="W184">
        <v>99</v>
      </c>
      <c r="X184" s="44" t="s">
        <v>190</v>
      </c>
      <c r="Y184" s="44" t="s">
        <v>191</v>
      </c>
      <c r="Z184">
        <v>2016</v>
      </c>
      <c r="AA184" t="b">
        <v>0</v>
      </c>
      <c r="AB184">
        <v>4257</v>
      </c>
      <c r="AC184">
        <v>2138</v>
      </c>
      <c r="AD184">
        <v>0.50223161851068832</v>
      </c>
    </row>
    <row r="185" spans="1:30" hidden="1" x14ac:dyDescent="0.25">
      <c r="A185">
        <v>2022</v>
      </c>
      <c r="B185" s="44" t="s">
        <v>50</v>
      </c>
      <c r="C185" s="44" t="s">
        <v>104</v>
      </c>
      <c r="D185" s="44" t="s">
        <v>90</v>
      </c>
      <c r="F185">
        <v>1</v>
      </c>
      <c r="G185" s="44" t="s">
        <v>185</v>
      </c>
      <c r="H185">
        <v>1</v>
      </c>
      <c r="I185">
        <v>1</v>
      </c>
      <c r="J185">
        <v>1</v>
      </c>
      <c r="K185" s="44" t="s">
        <v>186</v>
      </c>
      <c r="L185">
        <v>3</v>
      </c>
      <c r="M185" s="44" t="s">
        <v>193</v>
      </c>
      <c r="N185" s="44" t="s">
        <v>188</v>
      </c>
      <c r="O185">
        <v>98</v>
      </c>
      <c r="P185">
        <v>99</v>
      </c>
      <c r="Q185" s="44" t="s">
        <v>189</v>
      </c>
      <c r="R185" s="44" t="s">
        <v>189</v>
      </c>
      <c r="S185">
        <v>9</v>
      </c>
      <c r="T185" s="44" t="s">
        <v>190</v>
      </c>
      <c r="U185">
        <v>4</v>
      </c>
      <c r="V185" s="44" t="s">
        <v>188</v>
      </c>
      <c r="W185">
        <v>99</v>
      </c>
      <c r="X185" s="44" t="s">
        <v>190</v>
      </c>
      <c r="Y185" s="44" t="s">
        <v>191</v>
      </c>
      <c r="Z185">
        <v>2016</v>
      </c>
      <c r="AA185" t="b">
        <v>0</v>
      </c>
      <c r="AB185">
        <v>98</v>
      </c>
      <c r="AC185">
        <v>27</v>
      </c>
      <c r="AD185">
        <v>0.27551020408163263</v>
      </c>
    </row>
    <row r="186" spans="1:30" hidden="1" x14ac:dyDescent="0.25">
      <c r="A186">
        <v>2022</v>
      </c>
      <c r="B186" s="44" t="s">
        <v>50</v>
      </c>
      <c r="C186" s="44" t="s">
        <v>104</v>
      </c>
      <c r="D186" s="44" t="s">
        <v>90</v>
      </c>
      <c r="F186">
        <v>2</v>
      </c>
      <c r="G186" s="44" t="s">
        <v>194</v>
      </c>
      <c r="H186">
        <v>1</v>
      </c>
      <c r="I186">
        <v>1</v>
      </c>
      <c r="J186">
        <v>1</v>
      </c>
      <c r="K186" s="44" t="s">
        <v>186</v>
      </c>
      <c r="L186">
        <v>2</v>
      </c>
      <c r="M186" s="44" t="s">
        <v>192</v>
      </c>
      <c r="N186" s="44" t="s">
        <v>188</v>
      </c>
      <c r="O186">
        <v>98</v>
      </c>
      <c r="P186">
        <v>99</v>
      </c>
      <c r="Q186" s="44" t="s">
        <v>189</v>
      </c>
      <c r="R186" s="44" t="s">
        <v>189</v>
      </c>
      <c r="S186">
        <v>9</v>
      </c>
      <c r="T186" s="44" t="s">
        <v>190</v>
      </c>
      <c r="U186">
        <v>4</v>
      </c>
      <c r="V186" s="44" t="s">
        <v>188</v>
      </c>
      <c r="W186">
        <v>99</v>
      </c>
      <c r="X186" s="44" t="s">
        <v>190</v>
      </c>
      <c r="Y186" s="44" t="s">
        <v>191</v>
      </c>
      <c r="Z186">
        <v>2016</v>
      </c>
      <c r="AA186" t="b">
        <v>0</v>
      </c>
      <c r="AB186">
        <v>3506</v>
      </c>
      <c r="AC186">
        <v>2576</v>
      </c>
      <c r="AD186">
        <v>0.7347404449515117</v>
      </c>
    </row>
    <row r="187" spans="1:30" hidden="1" x14ac:dyDescent="0.25">
      <c r="A187">
        <v>2022</v>
      </c>
      <c r="B187" s="44" t="s">
        <v>44</v>
      </c>
      <c r="C187" s="44" t="s">
        <v>98</v>
      </c>
      <c r="D187" s="44" t="s">
        <v>85</v>
      </c>
      <c r="F187">
        <v>1</v>
      </c>
      <c r="G187" s="44" t="s">
        <v>185</v>
      </c>
      <c r="H187">
        <v>1</v>
      </c>
      <c r="I187">
        <v>1</v>
      </c>
      <c r="J187">
        <v>1</v>
      </c>
      <c r="K187" s="44" t="s">
        <v>186</v>
      </c>
      <c r="L187">
        <v>1</v>
      </c>
      <c r="M187" s="44" t="s">
        <v>187</v>
      </c>
      <c r="N187" s="44" t="s">
        <v>188</v>
      </c>
      <c r="O187">
        <v>98</v>
      </c>
      <c r="P187">
        <v>99</v>
      </c>
      <c r="Q187" s="44" t="s">
        <v>189</v>
      </c>
      <c r="R187" s="44" t="s">
        <v>189</v>
      </c>
      <c r="S187">
        <v>9</v>
      </c>
      <c r="T187" s="44" t="s">
        <v>190</v>
      </c>
      <c r="U187">
        <v>4</v>
      </c>
      <c r="V187" s="44" t="s">
        <v>188</v>
      </c>
      <c r="W187">
        <v>99</v>
      </c>
      <c r="X187" s="44" t="s">
        <v>190</v>
      </c>
      <c r="Y187" s="44" t="s">
        <v>191</v>
      </c>
      <c r="Z187">
        <v>2016</v>
      </c>
      <c r="AA187" t="b">
        <v>0</v>
      </c>
      <c r="AB187">
        <v>40946</v>
      </c>
      <c r="AC187">
        <v>27741</v>
      </c>
      <c r="AD187">
        <v>0.67750207590485034</v>
      </c>
    </row>
    <row r="188" spans="1:30" hidden="1" x14ac:dyDescent="0.25">
      <c r="A188">
        <v>2022</v>
      </c>
      <c r="B188" s="44" t="s">
        <v>44</v>
      </c>
      <c r="C188" s="44" t="s">
        <v>98</v>
      </c>
      <c r="D188" s="44" t="s">
        <v>85</v>
      </c>
      <c r="F188">
        <v>1</v>
      </c>
      <c r="G188" s="44" t="s">
        <v>185</v>
      </c>
      <c r="H188">
        <v>1</v>
      </c>
      <c r="I188">
        <v>1</v>
      </c>
      <c r="J188">
        <v>1</v>
      </c>
      <c r="K188" s="44" t="s">
        <v>186</v>
      </c>
      <c r="L188">
        <v>3</v>
      </c>
      <c r="M188" s="44" t="s">
        <v>193</v>
      </c>
      <c r="N188" s="44" t="s">
        <v>188</v>
      </c>
      <c r="O188">
        <v>98</v>
      </c>
      <c r="P188">
        <v>99</v>
      </c>
      <c r="Q188" s="44" t="s">
        <v>189</v>
      </c>
      <c r="R188" s="44" t="s">
        <v>189</v>
      </c>
      <c r="S188">
        <v>9</v>
      </c>
      <c r="T188" s="44" t="s">
        <v>190</v>
      </c>
      <c r="U188">
        <v>4</v>
      </c>
      <c r="V188" s="44" t="s">
        <v>188</v>
      </c>
      <c r="W188">
        <v>99</v>
      </c>
      <c r="X188" s="44" t="s">
        <v>190</v>
      </c>
      <c r="Y188" s="44" t="s">
        <v>191</v>
      </c>
      <c r="Z188">
        <v>2016</v>
      </c>
      <c r="AA188" t="b">
        <v>0</v>
      </c>
      <c r="AB188">
        <v>1713</v>
      </c>
      <c r="AC188">
        <v>750</v>
      </c>
      <c r="AD188">
        <v>0.43782837127845886</v>
      </c>
    </row>
    <row r="189" spans="1:30" hidden="1" x14ac:dyDescent="0.25">
      <c r="A189">
        <v>2022</v>
      </c>
      <c r="B189" s="44" t="s">
        <v>44</v>
      </c>
      <c r="C189" s="44" t="s">
        <v>98</v>
      </c>
      <c r="D189" s="44" t="s">
        <v>85</v>
      </c>
      <c r="F189">
        <v>2</v>
      </c>
      <c r="G189" s="44" t="s">
        <v>194</v>
      </c>
      <c r="H189">
        <v>1</v>
      </c>
      <c r="I189">
        <v>1</v>
      </c>
      <c r="J189">
        <v>1</v>
      </c>
      <c r="K189" s="44" t="s">
        <v>186</v>
      </c>
      <c r="L189">
        <v>2</v>
      </c>
      <c r="M189" s="44" t="s">
        <v>192</v>
      </c>
      <c r="N189" s="44" t="s">
        <v>188</v>
      </c>
      <c r="O189">
        <v>98</v>
      </c>
      <c r="P189">
        <v>99</v>
      </c>
      <c r="Q189" s="44" t="s">
        <v>189</v>
      </c>
      <c r="R189" s="44" t="s">
        <v>189</v>
      </c>
      <c r="S189">
        <v>9</v>
      </c>
      <c r="T189" s="44" t="s">
        <v>190</v>
      </c>
      <c r="U189">
        <v>4</v>
      </c>
      <c r="V189" s="44" t="s">
        <v>188</v>
      </c>
      <c r="W189">
        <v>99</v>
      </c>
      <c r="X189" s="44" t="s">
        <v>190</v>
      </c>
      <c r="Y189" s="44" t="s">
        <v>191</v>
      </c>
      <c r="Z189">
        <v>2016</v>
      </c>
      <c r="AA189" t="b">
        <v>0</v>
      </c>
      <c r="AB189">
        <v>8515</v>
      </c>
      <c r="AC189">
        <v>5272</v>
      </c>
      <c r="AD189">
        <v>0.61914268937169703</v>
      </c>
    </row>
    <row r="190" spans="1:30" x14ac:dyDescent="0.25">
      <c r="A190">
        <v>2022</v>
      </c>
      <c r="B190" s="44" t="s">
        <v>44</v>
      </c>
      <c r="C190" s="44" t="s">
        <v>98</v>
      </c>
      <c r="D190" s="44" t="s">
        <v>85</v>
      </c>
      <c r="F190">
        <v>4</v>
      </c>
      <c r="G190" s="44" t="s">
        <v>196</v>
      </c>
      <c r="H190">
        <v>1</v>
      </c>
      <c r="I190">
        <v>1</v>
      </c>
      <c r="J190">
        <v>1</v>
      </c>
      <c r="K190" s="44" t="s">
        <v>186</v>
      </c>
      <c r="L190">
        <v>3</v>
      </c>
      <c r="M190" s="44" t="s">
        <v>193</v>
      </c>
      <c r="N190" s="44" t="s">
        <v>188</v>
      </c>
      <c r="O190">
        <v>98</v>
      </c>
      <c r="P190">
        <v>99</v>
      </c>
      <c r="Q190" s="44" t="s">
        <v>189</v>
      </c>
      <c r="R190" s="44" t="s">
        <v>189</v>
      </c>
      <c r="S190">
        <v>9</v>
      </c>
      <c r="T190" s="44" t="s">
        <v>190</v>
      </c>
      <c r="U190">
        <v>4</v>
      </c>
      <c r="V190" s="44" t="s">
        <v>188</v>
      </c>
      <c r="W190">
        <v>99</v>
      </c>
      <c r="X190" s="44" t="s">
        <v>190</v>
      </c>
      <c r="Y190" s="44" t="s">
        <v>191</v>
      </c>
      <c r="Z190">
        <v>2016</v>
      </c>
      <c r="AA190" t="b">
        <v>0</v>
      </c>
      <c r="AB190">
        <v>3730</v>
      </c>
      <c r="AC190">
        <v>651</v>
      </c>
      <c r="AD190">
        <v>0.1745308310991957</v>
      </c>
    </row>
    <row r="191" spans="1:30" hidden="1" x14ac:dyDescent="0.25">
      <c r="A191">
        <v>2022</v>
      </c>
      <c r="B191" s="44" t="s">
        <v>34</v>
      </c>
      <c r="C191" s="44" t="s">
        <v>89</v>
      </c>
      <c r="D191" s="44" t="s">
        <v>85</v>
      </c>
      <c r="F191">
        <v>1</v>
      </c>
      <c r="G191" s="44" t="s">
        <v>185</v>
      </c>
      <c r="H191">
        <v>1</v>
      </c>
      <c r="I191">
        <v>1</v>
      </c>
      <c r="J191">
        <v>1</v>
      </c>
      <c r="K191" s="44" t="s">
        <v>186</v>
      </c>
      <c r="L191">
        <v>2</v>
      </c>
      <c r="M191" s="44" t="s">
        <v>192</v>
      </c>
      <c r="N191" s="44" t="s">
        <v>188</v>
      </c>
      <c r="O191">
        <v>98</v>
      </c>
      <c r="P191">
        <v>99</v>
      </c>
      <c r="Q191" s="44" t="s">
        <v>189</v>
      </c>
      <c r="R191" s="44" t="s">
        <v>189</v>
      </c>
      <c r="S191">
        <v>9</v>
      </c>
      <c r="T191" s="44" t="s">
        <v>190</v>
      </c>
      <c r="U191">
        <v>4</v>
      </c>
      <c r="V191" s="44" t="s">
        <v>188</v>
      </c>
      <c r="W191">
        <v>99</v>
      </c>
      <c r="X191" s="44" t="s">
        <v>190</v>
      </c>
      <c r="Y191" s="44" t="s">
        <v>191</v>
      </c>
      <c r="Z191">
        <v>2016</v>
      </c>
      <c r="AA191" t="b">
        <v>0</v>
      </c>
      <c r="AB191">
        <v>16592</v>
      </c>
      <c r="AC191">
        <v>10732</v>
      </c>
      <c r="AD191">
        <v>0.64681774349083898</v>
      </c>
    </row>
    <row r="192" spans="1:30" hidden="1" x14ac:dyDescent="0.25">
      <c r="A192">
        <v>2022</v>
      </c>
      <c r="B192" s="44" t="s">
        <v>34</v>
      </c>
      <c r="C192" s="44" t="s">
        <v>89</v>
      </c>
      <c r="D192" s="44" t="s">
        <v>85</v>
      </c>
      <c r="F192">
        <v>2</v>
      </c>
      <c r="G192" s="44" t="s">
        <v>194</v>
      </c>
      <c r="H192">
        <v>1</v>
      </c>
      <c r="I192">
        <v>1</v>
      </c>
      <c r="J192">
        <v>1</v>
      </c>
      <c r="K192" s="44" t="s">
        <v>186</v>
      </c>
      <c r="L192">
        <v>1</v>
      </c>
      <c r="M192" s="44" t="s">
        <v>187</v>
      </c>
      <c r="N192" s="44" t="s">
        <v>188</v>
      </c>
      <c r="O192">
        <v>98</v>
      </c>
      <c r="P192">
        <v>99</v>
      </c>
      <c r="Q192" s="44" t="s">
        <v>189</v>
      </c>
      <c r="R192" s="44" t="s">
        <v>189</v>
      </c>
      <c r="S192">
        <v>9</v>
      </c>
      <c r="T192" s="44" t="s">
        <v>190</v>
      </c>
      <c r="U192">
        <v>4</v>
      </c>
      <c r="V192" s="44" t="s">
        <v>188</v>
      </c>
      <c r="W192">
        <v>99</v>
      </c>
      <c r="X192" s="44" t="s">
        <v>190</v>
      </c>
      <c r="Y192" s="44" t="s">
        <v>191</v>
      </c>
      <c r="Z192">
        <v>2016</v>
      </c>
      <c r="AA192" t="b">
        <v>0</v>
      </c>
      <c r="AB192">
        <v>9844</v>
      </c>
      <c r="AC192">
        <v>7176</v>
      </c>
      <c r="AD192">
        <v>0.7289719626168224</v>
      </c>
    </row>
    <row r="193" spans="1:30" hidden="1" x14ac:dyDescent="0.25">
      <c r="A193">
        <v>2022</v>
      </c>
      <c r="B193" s="44" t="s">
        <v>34</v>
      </c>
      <c r="C193" s="44" t="s">
        <v>89</v>
      </c>
      <c r="D193" s="44" t="s">
        <v>85</v>
      </c>
      <c r="F193">
        <v>2</v>
      </c>
      <c r="G193" s="44" t="s">
        <v>194</v>
      </c>
      <c r="H193">
        <v>1</v>
      </c>
      <c r="I193">
        <v>1</v>
      </c>
      <c r="J193">
        <v>1</v>
      </c>
      <c r="K193" s="44" t="s">
        <v>186</v>
      </c>
      <c r="L193">
        <v>3</v>
      </c>
      <c r="M193" s="44" t="s">
        <v>193</v>
      </c>
      <c r="N193" s="44" t="s">
        <v>188</v>
      </c>
      <c r="O193">
        <v>98</v>
      </c>
      <c r="P193">
        <v>99</v>
      </c>
      <c r="Q193" s="44" t="s">
        <v>189</v>
      </c>
      <c r="R193" s="44" t="s">
        <v>189</v>
      </c>
      <c r="S193">
        <v>9</v>
      </c>
      <c r="T193" s="44" t="s">
        <v>190</v>
      </c>
      <c r="U193">
        <v>4</v>
      </c>
      <c r="V193" s="44" t="s">
        <v>188</v>
      </c>
      <c r="W193">
        <v>99</v>
      </c>
      <c r="X193" s="44" t="s">
        <v>190</v>
      </c>
      <c r="Y193" s="44" t="s">
        <v>191</v>
      </c>
      <c r="Z193">
        <v>2016</v>
      </c>
      <c r="AA193" t="b">
        <v>0</v>
      </c>
      <c r="AB193">
        <v>249</v>
      </c>
      <c r="AC193">
        <v>123</v>
      </c>
      <c r="AD193">
        <v>0.49397590361445781</v>
      </c>
    </row>
    <row r="194" spans="1:30" x14ac:dyDescent="0.25">
      <c r="A194">
        <v>2022</v>
      </c>
      <c r="B194" s="44" t="s">
        <v>34</v>
      </c>
      <c r="C194" s="44" t="s">
        <v>89</v>
      </c>
      <c r="D194" s="44" t="s">
        <v>85</v>
      </c>
      <c r="F194">
        <v>4</v>
      </c>
      <c r="G194" s="44" t="s">
        <v>196</v>
      </c>
      <c r="H194">
        <v>1</v>
      </c>
      <c r="I194">
        <v>1</v>
      </c>
      <c r="J194">
        <v>1</v>
      </c>
      <c r="K194" s="44" t="s">
        <v>186</v>
      </c>
      <c r="L194">
        <v>4</v>
      </c>
      <c r="M194" s="44" t="s">
        <v>195</v>
      </c>
      <c r="N194" s="44" t="s">
        <v>188</v>
      </c>
      <c r="O194">
        <v>98</v>
      </c>
      <c r="P194">
        <v>99</v>
      </c>
      <c r="Q194" s="44" t="s">
        <v>189</v>
      </c>
      <c r="R194" s="44" t="s">
        <v>189</v>
      </c>
      <c r="S194">
        <v>9</v>
      </c>
      <c r="T194" s="44" t="s">
        <v>190</v>
      </c>
      <c r="U194">
        <v>4</v>
      </c>
      <c r="V194" s="44" t="s">
        <v>188</v>
      </c>
      <c r="W194">
        <v>99</v>
      </c>
      <c r="X194" s="44" t="s">
        <v>190</v>
      </c>
      <c r="Y194" s="44" t="s">
        <v>191</v>
      </c>
      <c r="Z194">
        <v>2019</v>
      </c>
      <c r="AA194" t="b">
        <v>0</v>
      </c>
      <c r="AB194">
        <v>10917</v>
      </c>
      <c r="AC194">
        <v>3485</v>
      </c>
      <c r="AD194">
        <v>0.31922689383530273</v>
      </c>
    </row>
    <row r="195" spans="1:30" hidden="1" x14ac:dyDescent="0.25">
      <c r="A195">
        <v>2022</v>
      </c>
      <c r="B195" s="44" t="s">
        <v>47</v>
      </c>
      <c r="C195" s="44" t="s">
        <v>101</v>
      </c>
      <c r="D195" s="44" t="s">
        <v>85</v>
      </c>
      <c r="F195">
        <v>1</v>
      </c>
      <c r="G195" s="44" t="s">
        <v>185</v>
      </c>
      <c r="H195">
        <v>1</v>
      </c>
      <c r="I195">
        <v>1</v>
      </c>
      <c r="J195">
        <v>1</v>
      </c>
      <c r="K195" s="44" t="s">
        <v>186</v>
      </c>
      <c r="L195">
        <v>3</v>
      </c>
      <c r="M195" s="44" t="s">
        <v>193</v>
      </c>
      <c r="N195" s="44" t="s">
        <v>188</v>
      </c>
      <c r="O195">
        <v>98</v>
      </c>
      <c r="P195">
        <v>99</v>
      </c>
      <c r="Q195" s="44" t="s">
        <v>189</v>
      </c>
      <c r="R195" s="44" t="s">
        <v>189</v>
      </c>
      <c r="S195">
        <v>9</v>
      </c>
      <c r="T195" s="44" t="s">
        <v>190</v>
      </c>
      <c r="U195">
        <v>4</v>
      </c>
      <c r="V195" s="44" t="s">
        <v>188</v>
      </c>
      <c r="W195">
        <v>99</v>
      </c>
      <c r="X195" s="44" t="s">
        <v>190</v>
      </c>
      <c r="Y195" s="44" t="s">
        <v>191</v>
      </c>
      <c r="Z195">
        <v>2016</v>
      </c>
      <c r="AA195" t="b">
        <v>0</v>
      </c>
      <c r="AB195">
        <v>239</v>
      </c>
      <c r="AC195">
        <v>130</v>
      </c>
      <c r="AD195">
        <v>0.54393305439330542</v>
      </c>
    </row>
    <row r="196" spans="1:30" hidden="1" x14ac:dyDescent="0.25">
      <c r="A196">
        <v>2022</v>
      </c>
      <c r="B196" s="44" t="s">
        <v>47</v>
      </c>
      <c r="C196" s="44" t="s">
        <v>101</v>
      </c>
      <c r="D196" s="44" t="s">
        <v>85</v>
      </c>
      <c r="F196">
        <v>2</v>
      </c>
      <c r="G196" s="44" t="s">
        <v>194</v>
      </c>
      <c r="H196">
        <v>1</v>
      </c>
      <c r="I196">
        <v>1</v>
      </c>
      <c r="J196">
        <v>1</v>
      </c>
      <c r="K196" s="44" t="s">
        <v>186</v>
      </c>
      <c r="L196">
        <v>2</v>
      </c>
      <c r="M196" s="44" t="s">
        <v>192</v>
      </c>
      <c r="N196" s="44" t="s">
        <v>188</v>
      </c>
      <c r="O196">
        <v>98</v>
      </c>
      <c r="P196">
        <v>99</v>
      </c>
      <c r="Q196" s="44" t="s">
        <v>189</v>
      </c>
      <c r="R196" s="44" t="s">
        <v>189</v>
      </c>
      <c r="S196">
        <v>9</v>
      </c>
      <c r="T196" s="44" t="s">
        <v>190</v>
      </c>
      <c r="U196">
        <v>4</v>
      </c>
      <c r="V196" s="44" t="s">
        <v>188</v>
      </c>
      <c r="W196">
        <v>99</v>
      </c>
      <c r="X196" s="44" t="s">
        <v>190</v>
      </c>
      <c r="Y196" s="44" t="s">
        <v>191</v>
      </c>
      <c r="Z196">
        <v>2016</v>
      </c>
      <c r="AA196" t="b">
        <v>0</v>
      </c>
      <c r="AB196">
        <v>10905</v>
      </c>
      <c r="AC196">
        <v>7011</v>
      </c>
      <c r="AD196">
        <v>0.64291609353507562</v>
      </c>
    </row>
    <row r="197" spans="1:30" x14ac:dyDescent="0.25">
      <c r="A197">
        <v>2022</v>
      </c>
      <c r="B197" s="44" t="s">
        <v>44</v>
      </c>
      <c r="C197" s="44" t="s">
        <v>98</v>
      </c>
      <c r="D197" s="44" t="s">
        <v>85</v>
      </c>
      <c r="F197">
        <v>4</v>
      </c>
      <c r="G197" s="44" t="s">
        <v>196</v>
      </c>
      <c r="H197">
        <v>1</v>
      </c>
      <c r="I197">
        <v>1</v>
      </c>
      <c r="J197">
        <v>1</v>
      </c>
      <c r="K197" s="44" t="s">
        <v>186</v>
      </c>
      <c r="L197">
        <v>2</v>
      </c>
      <c r="M197" s="44" t="s">
        <v>192</v>
      </c>
      <c r="N197" s="44" t="s">
        <v>188</v>
      </c>
      <c r="O197">
        <v>98</v>
      </c>
      <c r="P197">
        <v>99</v>
      </c>
      <c r="Q197" s="44" t="s">
        <v>189</v>
      </c>
      <c r="R197" s="44" t="s">
        <v>189</v>
      </c>
      <c r="S197">
        <v>9</v>
      </c>
      <c r="T197" s="44" t="s">
        <v>190</v>
      </c>
      <c r="U197">
        <v>4</v>
      </c>
      <c r="V197" s="44" t="s">
        <v>188</v>
      </c>
      <c r="W197">
        <v>99</v>
      </c>
      <c r="X197" s="44" t="s">
        <v>190</v>
      </c>
      <c r="Y197" s="44" t="s">
        <v>191</v>
      </c>
      <c r="Z197">
        <v>2016</v>
      </c>
      <c r="AA197" t="b">
        <v>0</v>
      </c>
      <c r="AB197">
        <v>22</v>
      </c>
      <c r="AC197">
        <v>13</v>
      </c>
      <c r="AD197">
        <v>0.59090909090909094</v>
      </c>
    </row>
    <row r="198" spans="1:30" x14ac:dyDescent="0.25">
      <c r="A198">
        <v>2022</v>
      </c>
      <c r="B198" s="44" t="s">
        <v>44</v>
      </c>
      <c r="C198" s="44" t="s">
        <v>98</v>
      </c>
      <c r="D198" s="44" t="s">
        <v>85</v>
      </c>
      <c r="F198">
        <v>4</v>
      </c>
      <c r="G198" s="44" t="s">
        <v>196</v>
      </c>
      <c r="H198">
        <v>1</v>
      </c>
      <c r="I198">
        <v>1</v>
      </c>
      <c r="J198">
        <v>1</v>
      </c>
      <c r="K198" s="44" t="s">
        <v>186</v>
      </c>
      <c r="L198">
        <v>4</v>
      </c>
      <c r="M198" s="44" t="s">
        <v>195</v>
      </c>
      <c r="N198" s="44" t="s">
        <v>188</v>
      </c>
      <c r="O198">
        <v>98</v>
      </c>
      <c r="P198">
        <v>99</v>
      </c>
      <c r="Q198" s="44" t="s">
        <v>189</v>
      </c>
      <c r="R198" s="44" t="s">
        <v>189</v>
      </c>
      <c r="S198">
        <v>9</v>
      </c>
      <c r="T198" s="44" t="s">
        <v>190</v>
      </c>
      <c r="U198">
        <v>4</v>
      </c>
      <c r="V198" s="44" t="s">
        <v>188</v>
      </c>
      <c r="W198">
        <v>99</v>
      </c>
      <c r="X198" s="44" t="s">
        <v>190</v>
      </c>
      <c r="Y198" s="44" t="s">
        <v>191</v>
      </c>
      <c r="Z198">
        <v>2019</v>
      </c>
      <c r="AA198" t="b">
        <v>0</v>
      </c>
      <c r="AB198">
        <v>13287</v>
      </c>
      <c r="AC198">
        <v>2655</v>
      </c>
      <c r="AD198">
        <v>0.19981937231880786</v>
      </c>
    </row>
    <row r="199" spans="1:30" hidden="1" x14ac:dyDescent="0.25">
      <c r="A199">
        <v>2022</v>
      </c>
      <c r="B199" s="44" t="s">
        <v>34</v>
      </c>
      <c r="C199" s="44" t="s">
        <v>89</v>
      </c>
      <c r="D199" s="44" t="s">
        <v>85</v>
      </c>
      <c r="F199">
        <v>1</v>
      </c>
      <c r="G199" s="44" t="s">
        <v>185</v>
      </c>
      <c r="H199">
        <v>1</v>
      </c>
      <c r="I199">
        <v>1</v>
      </c>
      <c r="J199">
        <v>1</v>
      </c>
      <c r="K199" s="44" t="s">
        <v>186</v>
      </c>
      <c r="L199">
        <v>1</v>
      </c>
      <c r="M199" s="44" t="s">
        <v>187</v>
      </c>
      <c r="N199" s="44" t="s">
        <v>188</v>
      </c>
      <c r="O199">
        <v>98</v>
      </c>
      <c r="P199">
        <v>99</v>
      </c>
      <c r="Q199" s="44" t="s">
        <v>189</v>
      </c>
      <c r="R199" s="44" t="s">
        <v>189</v>
      </c>
      <c r="S199">
        <v>9</v>
      </c>
      <c r="T199" s="44" t="s">
        <v>190</v>
      </c>
      <c r="U199">
        <v>4</v>
      </c>
      <c r="V199" s="44" t="s">
        <v>188</v>
      </c>
      <c r="W199">
        <v>99</v>
      </c>
      <c r="X199" s="44" t="s">
        <v>190</v>
      </c>
      <c r="Y199" s="44" t="s">
        <v>191</v>
      </c>
      <c r="Z199">
        <v>2016</v>
      </c>
      <c r="AA199" t="b">
        <v>0</v>
      </c>
      <c r="AB199">
        <v>16718</v>
      </c>
      <c r="AC199">
        <v>10772</v>
      </c>
      <c r="AD199">
        <v>0.64433544682378274</v>
      </c>
    </row>
    <row r="200" spans="1:30" hidden="1" x14ac:dyDescent="0.25">
      <c r="A200">
        <v>2022</v>
      </c>
      <c r="B200" s="44" t="s">
        <v>34</v>
      </c>
      <c r="C200" s="44" t="s">
        <v>89</v>
      </c>
      <c r="D200" s="44" t="s">
        <v>85</v>
      </c>
      <c r="F200">
        <v>1</v>
      </c>
      <c r="G200" s="44" t="s">
        <v>185</v>
      </c>
      <c r="H200">
        <v>1</v>
      </c>
      <c r="I200">
        <v>1</v>
      </c>
      <c r="J200">
        <v>1</v>
      </c>
      <c r="K200" s="44" t="s">
        <v>186</v>
      </c>
      <c r="L200">
        <v>3</v>
      </c>
      <c r="M200" s="44" t="s">
        <v>193</v>
      </c>
      <c r="N200" s="44" t="s">
        <v>188</v>
      </c>
      <c r="O200">
        <v>98</v>
      </c>
      <c r="P200">
        <v>99</v>
      </c>
      <c r="Q200" s="44" t="s">
        <v>189</v>
      </c>
      <c r="R200" s="44" t="s">
        <v>189</v>
      </c>
      <c r="S200">
        <v>9</v>
      </c>
      <c r="T200" s="44" t="s">
        <v>190</v>
      </c>
      <c r="U200">
        <v>4</v>
      </c>
      <c r="V200" s="44" t="s">
        <v>188</v>
      </c>
      <c r="W200">
        <v>99</v>
      </c>
      <c r="X200" s="44" t="s">
        <v>190</v>
      </c>
      <c r="Y200" s="44" t="s">
        <v>191</v>
      </c>
      <c r="Z200">
        <v>2016</v>
      </c>
      <c r="AA200" t="b">
        <v>0</v>
      </c>
      <c r="AB200">
        <v>126</v>
      </c>
      <c r="AC200">
        <v>40</v>
      </c>
      <c r="AD200">
        <v>0.31746031746031744</v>
      </c>
    </row>
    <row r="201" spans="1:30" hidden="1" x14ac:dyDescent="0.25">
      <c r="A201">
        <v>2022</v>
      </c>
      <c r="B201" s="44" t="s">
        <v>34</v>
      </c>
      <c r="C201" s="44" t="s">
        <v>89</v>
      </c>
      <c r="D201" s="44" t="s">
        <v>85</v>
      </c>
      <c r="F201">
        <v>2</v>
      </c>
      <c r="G201" s="44" t="s">
        <v>194</v>
      </c>
      <c r="H201">
        <v>1</v>
      </c>
      <c r="I201">
        <v>1</v>
      </c>
      <c r="J201">
        <v>1</v>
      </c>
      <c r="K201" s="44" t="s">
        <v>186</v>
      </c>
      <c r="L201">
        <v>2</v>
      </c>
      <c r="M201" s="44" t="s">
        <v>192</v>
      </c>
      <c r="N201" s="44" t="s">
        <v>188</v>
      </c>
      <c r="O201">
        <v>98</v>
      </c>
      <c r="P201">
        <v>99</v>
      </c>
      <c r="Q201" s="44" t="s">
        <v>189</v>
      </c>
      <c r="R201" s="44" t="s">
        <v>189</v>
      </c>
      <c r="S201">
        <v>9</v>
      </c>
      <c r="T201" s="44" t="s">
        <v>190</v>
      </c>
      <c r="U201">
        <v>4</v>
      </c>
      <c r="V201" s="44" t="s">
        <v>188</v>
      </c>
      <c r="W201">
        <v>99</v>
      </c>
      <c r="X201" s="44" t="s">
        <v>190</v>
      </c>
      <c r="Y201" s="44" t="s">
        <v>191</v>
      </c>
      <c r="Z201">
        <v>2016</v>
      </c>
      <c r="AA201" t="b">
        <v>0</v>
      </c>
      <c r="AB201">
        <v>9595</v>
      </c>
      <c r="AC201">
        <v>7053</v>
      </c>
      <c r="AD201">
        <v>0.73507034914017721</v>
      </c>
    </row>
    <row r="202" spans="1:30" hidden="1" x14ac:dyDescent="0.25">
      <c r="A202">
        <v>2022</v>
      </c>
      <c r="B202" s="44" t="s">
        <v>47</v>
      </c>
      <c r="C202" s="44" t="s">
        <v>101</v>
      </c>
      <c r="D202" s="44" t="s">
        <v>85</v>
      </c>
      <c r="F202">
        <v>1</v>
      </c>
      <c r="G202" s="44" t="s">
        <v>185</v>
      </c>
      <c r="H202">
        <v>1</v>
      </c>
      <c r="I202">
        <v>1</v>
      </c>
      <c r="J202">
        <v>1</v>
      </c>
      <c r="K202" s="44" t="s">
        <v>186</v>
      </c>
      <c r="L202">
        <v>1</v>
      </c>
      <c r="M202" s="44" t="s">
        <v>187</v>
      </c>
      <c r="N202" s="44" t="s">
        <v>188</v>
      </c>
      <c r="O202">
        <v>98</v>
      </c>
      <c r="P202">
        <v>99</v>
      </c>
      <c r="Q202" s="44" t="s">
        <v>189</v>
      </c>
      <c r="R202" s="44" t="s">
        <v>189</v>
      </c>
      <c r="S202">
        <v>9</v>
      </c>
      <c r="T202" s="44" t="s">
        <v>190</v>
      </c>
      <c r="U202">
        <v>4</v>
      </c>
      <c r="V202" s="44" t="s">
        <v>188</v>
      </c>
      <c r="W202">
        <v>99</v>
      </c>
      <c r="X202" s="44" t="s">
        <v>190</v>
      </c>
      <c r="Y202" s="44" t="s">
        <v>191</v>
      </c>
      <c r="Z202">
        <v>2016</v>
      </c>
      <c r="AA202" t="b">
        <v>0</v>
      </c>
      <c r="AB202">
        <v>19343</v>
      </c>
      <c r="AC202">
        <v>11415</v>
      </c>
      <c r="AD202">
        <v>0.59013596649950883</v>
      </c>
    </row>
    <row r="203" spans="1:30" hidden="1" x14ac:dyDescent="0.25">
      <c r="A203">
        <v>2022</v>
      </c>
      <c r="B203" s="44" t="s">
        <v>47</v>
      </c>
      <c r="C203" s="44" t="s">
        <v>101</v>
      </c>
      <c r="D203" s="44" t="s">
        <v>85</v>
      </c>
      <c r="F203">
        <v>1</v>
      </c>
      <c r="G203" s="44" t="s">
        <v>185</v>
      </c>
      <c r="H203">
        <v>1</v>
      </c>
      <c r="I203">
        <v>1</v>
      </c>
      <c r="J203">
        <v>1</v>
      </c>
      <c r="K203" s="44" t="s">
        <v>186</v>
      </c>
      <c r="L203">
        <v>2</v>
      </c>
      <c r="M203" s="44" t="s">
        <v>192</v>
      </c>
      <c r="N203" s="44" t="s">
        <v>188</v>
      </c>
      <c r="O203">
        <v>98</v>
      </c>
      <c r="P203">
        <v>99</v>
      </c>
      <c r="Q203" s="44" t="s">
        <v>189</v>
      </c>
      <c r="R203" s="44" t="s">
        <v>189</v>
      </c>
      <c r="S203">
        <v>9</v>
      </c>
      <c r="T203" s="44" t="s">
        <v>190</v>
      </c>
      <c r="U203">
        <v>4</v>
      </c>
      <c r="V203" s="44" t="s">
        <v>188</v>
      </c>
      <c r="W203">
        <v>99</v>
      </c>
      <c r="X203" s="44" t="s">
        <v>190</v>
      </c>
      <c r="Y203" s="44" t="s">
        <v>191</v>
      </c>
      <c r="Z203">
        <v>2016</v>
      </c>
      <c r="AA203" t="b">
        <v>0</v>
      </c>
      <c r="AB203">
        <v>19104</v>
      </c>
      <c r="AC203">
        <v>11285</v>
      </c>
      <c r="AD203">
        <v>0.59071398659966501</v>
      </c>
    </row>
    <row r="204" spans="1:30" hidden="1" x14ac:dyDescent="0.25">
      <c r="A204">
        <v>2022</v>
      </c>
      <c r="B204" s="44" t="s">
        <v>47</v>
      </c>
      <c r="C204" s="44" t="s">
        <v>101</v>
      </c>
      <c r="D204" s="44" t="s">
        <v>85</v>
      </c>
      <c r="F204">
        <v>2</v>
      </c>
      <c r="G204" s="44" t="s">
        <v>194</v>
      </c>
      <c r="H204">
        <v>1</v>
      </c>
      <c r="I204">
        <v>1</v>
      </c>
      <c r="J204">
        <v>1</v>
      </c>
      <c r="K204" s="44" t="s">
        <v>186</v>
      </c>
      <c r="L204">
        <v>1</v>
      </c>
      <c r="M204" s="44" t="s">
        <v>187</v>
      </c>
      <c r="N204" s="44" t="s">
        <v>188</v>
      </c>
      <c r="O204">
        <v>98</v>
      </c>
      <c r="P204">
        <v>99</v>
      </c>
      <c r="Q204" s="44" t="s">
        <v>189</v>
      </c>
      <c r="R204" s="44" t="s">
        <v>189</v>
      </c>
      <c r="S204">
        <v>9</v>
      </c>
      <c r="T204" s="44" t="s">
        <v>190</v>
      </c>
      <c r="U204">
        <v>4</v>
      </c>
      <c r="V204" s="44" t="s">
        <v>188</v>
      </c>
      <c r="W204">
        <v>99</v>
      </c>
      <c r="X204" s="44" t="s">
        <v>190</v>
      </c>
      <c r="Y204" s="44" t="s">
        <v>191</v>
      </c>
      <c r="Z204">
        <v>2016</v>
      </c>
      <c r="AA204" t="b">
        <v>0</v>
      </c>
      <c r="AB204">
        <v>11521</v>
      </c>
      <c r="AC204">
        <v>7289</v>
      </c>
      <c r="AD204">
        <v>0.63267077510632752</v>
      </c>
    </row>
    <row r="205" spans="1:30" hidden="1" x14ac:dyDescent="0.25">
      <c r="A205">
        <v>2022</v>
      </c>
      <c r="B205" s="44" t="s">
        <v>47</v>
      </c>
      <c r="C205" s="44" t="s">
        <v>101</v>
      </c>
      <c r="D205" s="44" t="s">
        <v>85</v>
      </c>
      <c r="F205">
        <v>2</v>
      </c>
      <c r="G205" s="44" t="s">
        <v>194</v>
      </c>
      <c r="H205">
        <v>1</v>
      </c>
      <c r="I205">
        <v>1</v>
      </c>
      <c r="J205">
        <v>1</v>
      </c>
      <c r="K205" s="44" t="s">
        <v>186</v>
      </c>
      <c r="L205">
        <v>3</v>
      </c>
      <c r="M205" s="44" t="s">
        <v>193</v>
      </c>
      <c r="N205" s="44" t="s">
        <v>188</v>
      </c>
      <c r="O205">
        <v>98</v>
      </c>
      <c r="P205">
        <v>99</v>
      </c>
      <c r="Q205" s="44" t="s">
        <v>189</v>
      </c>
      <c r="R205" s="44" t="s">
        <v>189</v>
      </c>
      <c r="S205">
        <v>9</v>
      </c>
      <c r="T205" s="44" t="s">
        <v>190</v>
      </c>
      <c r="U205">
        <v>4</v>
      </c>
      <c r="V205" s="44" t="s">
        <v>188</v>
      </c>
      <c r="W205">
        <v>99</v>
      </c>
      <c r="X205" s="44" t="s">
        <v>190</v>
      </c>
      <c r="Y205" s="44" t="s">
        <v>191</v>
      </c>
      <c r="Z205">
        <v>2016</v>
      </c>
      <c r="AA205" t="b">
        <v>0</v>
      </c>
      <c r="AB205">
        <v>616</v>
      </c>
      <c r="AC205">
        <v>278</v>
      </c>
      <c r="AD205">
        <v>0.45129870129870131</v>
      </c>
    </row>
    <row r="206" spans="1:30" x14ac:dyDescent="0.25">
      <c r="A206">
        <v>2022</v>
      </c>
      <c r="B206" s="44" t="s">
        <v>47</v>
      </c>
      <c r="C206" s="44" t="s">
        <v>101</v>
      </c>
      <c r="D206" s="44" t="s">
        <v>85</v>
      </c>
      <c r="F206">
        <v>4</v>
      </c>
      <c r="G206" s="44" t="s">
        <v>196</v>
      </c>
      <c r="H206">
        <v>1</v>
      </c>
      <c r="I206">
        <v>1</v>
      </c>
      <c r="J206">
        <v>1</v>
      </c>
      <c r="K206" s="44" t="s">
        <v>186</v>
      </c>
      <c r="L206">
        <v>1</v>
      </c>
      <c r="M206" s="44" t="s">
        <v>187</v>
      </c>
      <c r="N206" s="44" t="s">
        <v>188</v>
      </c>
      <c r="O206">
        <v>98</v>
      </c>
      <c r="P206">
        <v>99</v>
      </c>
      <c r="Q206" s="44" t="s">
        <v>189</v>
      </c>
      <c r="R206" s="44" t="s">
        <v>189</v>
      </c>
      <c r="S206">
        <v>9</v>
      </c>
      <c r="T206" s="44" t="s">
        <v>190</v>
      </c>
      <c r="U206">
        <v>4</v>
      </c>
      <c r="V206" s="44" t="s">
        <v>188</v>
      </c>
      <c r="W206">
        <v>99</v>
      </c>
      <c r="X206" s="44" t="s">
        <v>190</v>
      </c>
      <c r="Y206" s="44" t="s">
        <v>191</v>
      </c>
      <c r="Z206">
        <v>2016</v>
      </c>
      <c r="AA206" t="b">
        <v>0</v>
      </c>
      <c r="AB206">
        <v>1824</v>
      </c>
      <c r="AC206">
        <v>554</v>
      </c>
      <c r="AD206">
        <v>0.30372807017543857</v>
      </c>
    </row>
    <row r="207" spans="1:30" x14ac:dyDescent="0.25">
      <c r="A207">
        <v>2022</v>
      </c>
      <c r="B207" s="44" t="s">
        <v>47</v>
      </c>
      <c r="C207" s="44" t="s">
        <v>101</v>
      </c>
      <c r="D207" s="44" t="s">
        <v>85</v>
      </c>
      <c r="F207">
        <v>4</v>
      </c>
      <c r="G207" s="44" t="s">
        <v>196</v>
      </c>
      <c r="H207">
        <v>1</v>
      </c>
      <c r="I207">
        <v>1</v>
      </c>
      <c r="J207">
        <v>1</v>
      </c>
      <c r="K207" s="44" t="s">
        <v>186</v>
      </c>
      <c r="L207">
        <v>4</v>
      </c>
      <c r="M207" s="44" t="s">
        <v>195</v>
      </c>
      <c r="N207" s="44" t="s">
        <v>188</v>
      </c>
      <c r="O207">
        <v>98</v>
      </c>
      <c r="P207">
        <v>99</v>
      </c>
      <c r="Q207" s="44" t="s">
        <v>189</v>
      </c>
      <c r="R207" s="44" t="s">
        <v>189</v>
      </c>
      <c r="S207">
        <v>9</v>
      </c>
      <c r="T207" s="44" t="s">
        <v>190</v>
      </c>
      <c r="U207">
        <v>4</v>
      </c>
      <c r="V207" s="44" t="s">
        <v>188</v>
      </c>
      <c r="W207">
        <v>99</v>
      </c>
      <c r="X207" s="44" t="s">
        <v>190</v>
      </c>
      <c r="Y207" s="44" t="s">
        <v>191</v>
      </c>
      <c r="Z207">
        <v>2019</v>
      </c>
      <c r="AA207" t="b">
        <v>0</v>
      </c>
      <c r="AB207">
        <v>11520</v>
      </c>
      <c r="AC207">
        <v>3893</v>
      </c>
      <c r="AD207">
        <v>0.33793402777777776</v>
      </c>
    </row>
    <row r="208" spans="1:30" x14ac:dyDescent="0.25">
      <c r="A208">
        <v>2022</v>
      </c>
      <c r="B208" s="44" t="s">
        <v>77</v>
      </c>
      <c r="C208" s="44" t="s">
        <v>199</v>
      </c>
      <c r="D208" s="44" t="s">
        <v>87</v>
      </c>
      <c r="F208">
        <v>4</v>
      </c>
      <c r="G208" s="44" t="s">
        <v>196</v>
      </c>
      <c r="H208">
        <v>1</v>
      </c>
      <c r="I208">
        <v>1</v>
      </c>
      <c r="J208">
        <v>1</v>
      </c>
      <c r="K208" s="44" t="s">
        <v>186</v>
      </c>
      <c r="L208">
        <v>1</v>
      </c>
      <c r="M208" s="44" t="s">
        <v>187</v>
      </c>
      <c r="N208" s="44" t="s">
        <v>188</v>
      </c>
      <c r="O208">
        <v>98</v>
      </c>
      <c r="P208">
        <v>99</v>
      </c>
      <c r="Q208" s="44" t="s">
        <v>189</v>
      </c>
      <c r="R208" s="44" t="s">
        <v>189</v>
      </c>
      <c r="S208">
        <v>9</v>
      </c>
      <c r="T208" s="44" t="s">
        <v>190</v>
      </c>
      <c r="U208">
        <v>4</v>
      </c>
      <c r="V208" s="44" t="s">
        <v>188</v>
      </c>
      <c r="W208">
        <v>99</v>
      </c>
      <c r="X208" s="44" t="s">
        <v>190</v>
      </c>
      <c r="Y208" s="44" t="s">
        <v>191</v>
      </c>
      <c r="Z208">
        <v>2016</v>
      </c>
      <c r="AA208" t="b">
        <v>0</v>
      </c>
      <c r="AB208">
        <v>274</v>
      </c>
      <c r="AC208">
        <v>102</v>
      </c>
      <c r="AD208">
        <v>0.37226277372262773</v>
      </c>
    </row>
    <row r="209" spans="1:30" x14ac:dyDescent="0.25">
      <c r="A209">
        <v>2022</v>
      </c>
      <c r="B209" s="44" t="s">
        <v>77</v>
      </c>
      <c r="C209" s="44" t="s">
        <v>199</v>
      </c>
      <c r="D209" s="44" t="s">
        <v>87</v>
      </c>
      <c r="F209">
        <v>4</v>
      </c>
      <c r="G209" s="44" t="s">
        <v>196</v>
      </c>
      <c r="H209">
        <v>1</v>
      </c>
      <c r="I209">
        <v>1</v>
      </c>
      <c r="J209">
        <v>1</v>
      </c>
      <c r="K209" s="44" t="s">
        <v>186</v>
      </c>
      <c r="L209">
        <v>3</v>
      </c>
      <c r="M209" s="44" t="s">
        <v>193</v>
      </c>
      <c r="N209" s="44" t="s">
        <v>188</v>
      </c>
      <c r="O209">
        <v>98</v>
      </c>
      <c r="P209">
        <v>99</v>
      </c>
      <c r="Q209" s="44" t="s">
        <v>189</v>
      </c>
      <c r="R209" s="44" t="s">
        <v>189</v>
      </c>
      <c r="S209">
        <v>9</v>
      </c>
      <c r="T209" s="44" t="s">
        <v>190</v>
      </c>
      <c r="U209">
        <v>4</v>
      </c>
      <c r="V209" s="44" t="s">
        <v>188</v>
      </c>
      <c r="W209">
        <v>99</v>
      </c>
      <c r="X209" s="44" t="s">
        <v>190</v>
      </c>
      <c r="Y209" s="44" t="s">
        <v>191</v>
      </c>
      <c r="Z209">
        <v>2016</v>
      </c>
      <c r="AA209" t="b">
        <v>0</v>
      </c>
      <c r="AB209">
        <v>214</v>
      </c>
      <c r="AC209">
        <v>79</v>
      </c>
      <c r="AD209">
        <v>0.36915887850467288</v>
      </c>
    </row>
    <row r="210" spans="1:30" hidden="1" x14ac:dyDescent="0.25">
      <c r="A210">
        <v>2022</v>
      </c>
      <c r="B210" s="44" t="s">
        <v>53</v>
      </c>
      <c r="C210" s="44" t="s">
        <v>107</v>
      </c>
      <c r="D210" s="44" t="s">
        <v>83</v>
      </c>
      <c r="F210">
        <v>1</v>
      </c>
      <c r="G210" s="44" t="s">
        <v>185</v>
      </c>
      <c r="H210">
        <v>1</v>
      </c>
      <c r="I210">
        <v>1</v>
      </c>
      <c r="J210">
        <v>1</v>
      </c>
      <c r="K210" s="44" t="s">
        <v>186</v>
      </c>
      <c r="L210">
        <v>2</v>
      </c>
      <c r="M210" s="44" t="s">
        <v>192</v>
      </c>
      <c r="N210" s="44" t="s">
        <v>188</v>
      </c>
      <c r="O210">
        <v>98</v>
      </c>
      <c r="P210">
        <v>99</v>
      </c>
      <c r="Q210" s="44" t="s">
        <v>189</v>
      </c>
      <c r="R210" s="44" t="s">
        <v>189</v>
      </c>
      <c r="S210">
        <v>9</v>
      </c>
      <c r="T210" s="44" t="s">
        <v>190</v>
      </c>
      <c r="U210">
        <v>4</v>
      </c>
      <c r="V210" s="44" t="s">
        <v>188</v>
      </c>
      <c r="W210">
        <v>99</v>
      </c>
      <c r="X210" s="44" t="s">
        <v>190</v>
      </c>
      <c r="Y210" s="44" t="s">
        <v>191</v>
      </c>
      <c r="Z210">
        <v>2016</v>
      </c>
      <c r="AA210" t="b">
        <v>0</v>
      </c>
      <c r="AB210">
        <v>11865</v>
      </c>
      <c r="AC210">
        <v>6774</v>
      </c>
      <c r="AD210">
        <v>0.57092288242730715</v>
      </c>
    </row>
    <row r="211" spans="1:30" hidden="1" x14ac:dyDescent="0.25">
      <c r="A211">
        <v>2022</v>
      </c>
      <c r="B211" s="44" t="s">
        <v>53</v>
      </c>
      <c r="C211" s="44" t="s">
        <v>107</v>
      </c>
      <c r="D211" s="44" t="s">
        <v>83</v>
      </c>
      <c r="F211">
        <v>2</v>
      </c>
      <c r="G211" s="44" t="s">
        <v>194</v>
      </c>
      <c r="H211">
        <v>1</v>
      </c>
      <c r="I211">
        <v>1</v>
      </c>
      <c r="J211">
        <v>1</v>
      </c>
      <c r="K211" s="44" t="s">
        <v>186</v>
      </c>
      <c r="L211">
        <v>1</v>
      </c>
      <c r="M211" s="44" t="s">
        <v>187</v>
      </c>
      <c r="N211" s="44" t="s">
        <v>188</v>
      </c>
      <c r="O211">
        <v>98</v>
      </c>
      <c r="P211">
        <v>99</v>
      </c>
      <c r="Q211" s="44" t="s">
        <v>189</v>
      </c>
      <c r="R211" s="44" t="s">
        <v>189</v>
      </c>
      <c r="S211">
        <v>9</v>
      </c>
      <c r="T211" s="44" t="s">
        <v>190</v>
      </c>
      <c r="U211">
        <v>4</v>
      </c>
      <c r="V211" s="44" t="s">
        <v>188</v>
      </c>
      <c r="W211">
        <v>99</v>
      </c>
      <c r="X211" s="44" t="s">
        <v>190</v>
      </c>
      <c r="Y211" s="44" t="s">
        <v>191</v>
      </c>
      <c r="Z211">
        <v>2016</v>
      </c>
      <c r="AA211" t="b">
        <v>0</v>
      </c>
      <c r="AB211">
        <v>1863</v>
      </c>
      <c r="AC211">
        <v>864</v>
      </c>
      <c r="AD211">
        <v>0.46376811594202899</v>
      </c>
    </row>
    <row r="212" spans="1:30" x14ac:dyDescent="0.25">
      <c r="A212">
        <v>2022</v>
      </c>
      <c r="B212" s="44" t="s">
        <v>47</v>
      </c>
      <c r="C212" s="44" t="s">
        <v>101</v>
      </c>
      <c r="D212" s="44" t="s">
        <v>85</v>
      </c>
      <c r="F212">
        <v>4</v>
      </c>
      <c r="G212" s="44" t="s">
        <v>196</v>
      </c>
      <c r="H212">
        <v>1</v>
      </c>
      <c r="I212">
        <v>1</v>
      </c>
      <c r="J212">
        <v>1</v>
      </c>
      <c r="K212" s="44" t="s">
        <v>186</v>
      </c>
      <c r="L212">
        <v>3</v>
      </c>
      <c r="M212" s="44" t="s">
        <v>193</v>
      </c>
      <c r="N212" s="44" t="s">
        <v>188</v>
      </c>
      <c r="O212">
        <v>98</v>
      </c>
      <c r="P212">
        <v>99</v>
      </c>
      <c r="Q212" s="44" t="s">
        <v>189</v>
      </c>
      <c r="R212" s="44" t="s">
        <v>189</v>
      </c>
      <c r="S212">
        <v>9</v>
      </c>
      <c r="T212" s="44" t="s">
        <v>190</v>
      </c>
      <c r="U212">
        <v>4</v>
      </c>
      <c r="V212" s="44" t="s">
        <v>188</v>
      </c>
      <c r="W212">
        <v>99</v>
      </c>
      <c r="X212" s="44" t="s">
        <v>190</v>
      </c>
      <c r="Y212" s="44" t="s">
        <v>191</v>
      </c>
      <c r="Z212">
        <v>2016</v>
      </c>
      <c r="AA212" t="b">
        <v>0</v>
      </c>
      <c r="AB212">
        <v>1824</v>
      </c>
      <c r="AC212">
        <v>554</v>
      </c>
      <c r="AD212">
        <v>0.30372807017543857</v>
      </c>
    </row>
    <row r="213" spans="1:30" x14ac:dyDescent="0.25">
      <c r="A213">
        <v>2022</v>
      </c>
      <c r="B213" s="44" t="s">
        <v>77</v>
      </c>
      <c r="C213" s="44" t="s">
        <v>199</v>
      </c>
      <c r="D213" s="44" t="s">
        <v>87</v>
      </c>
      <c r="F213">
        <v>4</v>
      </c>
      <c r="G213" s="44" t="s">
        <v>196</v>
      </c>
      <c r="H213">
        <v>1</v>
      </c>
      <c r="I213">
        <v>1</v>
      </c>
      <c r="J213">
        <v>1</v>
      </c>
      <c r="K213" s="44" t="s">
        <v>186</v>
      </c>
      <c r="L213">
        <v>2</v>
      </c>
      <c r="M213" s="44" t="s">
        <v>192</v>
      </c>
      <c r="N213" s="44" t="s">
        <v>188</v>
      </c>
      <c r="O213">
        <v>98</v>
      </c>
      <c r="P213">
        <v>99</v>
      </c>
      <c r="Q213" s="44" t="s">
        <v>189</v>
      </c>
      <c r="R213" s="44" t="s">
        <v>189</v>
      </c>
      <c r="S213">
        <v>9</v>
      </c>
      <c r="T213" s="44" t="s">
        <v>190</v>
      </c>
      <c r="U213">
        <v>4</v>
      </c>
      <c r="V213" s="44" t="s">
        <v>188</v>
      </c>
      <c r="W213">
        <v>99</v>
      </c>
      <c r="X213" s="44" t="s">
        <v>190</v>
      </c>
      <c r="Y213" s="44" t="s">
        <v>191</v>
      </c>
      <c r="Z213">
        <v>2016</v>
      </c>
      <c r="AA213" t="b">
        <v>0</v>
      </c>
      <c r="AB213">
        <v>60</v>
      </c>
      <c r="AC213">
        <v>23</v>
      </c>
      <c r="AD213">
        <v>0.38333333333333336</v>
      </c>
    </row>
    <row r="214" spans="1:30" hidden="1" x14ac:dyDescent="0.25">
      <c r="A214">
        <v>2022</v>
      </c>
      <c r="B214" s="44" t="s">
        <v>53</v>
      </c>
      <c r="C214" s="44" t="s">
        <v>107</v>
      </c>
      <c r="D214" s="44" t="s">
        <v>83</v>
      </c>
      <c r="F214">
        <v>1</v>
      </c>
      <c r="G214" s="44" t="s">
        <v>185</v>
      </c>
      <c r="H214">
        <v>1</v>
      </c>
      <c r="I214">
        <v>1</v>
      </c>
      <c r="J214">
        <v>1</v>
      </c>
      <c r="K214" s="44" t="s">
        <v>186</v>
      </c>
      <c r="L214">
        <v>1</v>
      </c>
      <c r="M214" s="44" t="s">
        <v>187</v>
      </c>
      <c r="N214" s="44" t="s">
        <v>188</v>
      </c>
      <c r="O214">
        <v>98</v>
      </c>
      <c r="P214">
        <v>99</v>
      </c>
      <c r="Q214" s="44" t="s">
        <v>189</v>
      </c>
      <c r="R214" s="44" t="s">
        <v>189</v>
      </c>
      <c r="S214">
        <v>9</v>
      </c>
      <c r="T214" s="44" t="s">
        <v>190</v>
      </c>
      <c r="U214">
        <v>4</v>
      </c>
      <c r="V214" s="44" t="s">
        <v>188</v>
      </c>
      <c r="W214">
        <v>99</v>
      </c>
      <c r="X214" s="44" t="s">
        <v>190</v>
      </c>
      <c r="Y214" s="44" t="s">
        <v>191</v>
      </c>
      <c r="Z214">
        <v>2016</v>
      </c>
      <c r="AA214" t="b">
        <v>0</v>
      </c>
      <c r="AB214">
        <v>11876</v>
      </c>
      <c r="AC214">
        <v>6776</v>
      </c>
      <c r="AD214">
        <v>0.57056247894914114</v>
      </c>
    </row>
    <row r="215" spans="1:30" hidden="1" x14ac:dyDescent="0.25">
      <c r="A215">
        <v>2022</v>
      </c>
      <c r="B215" s="44" t="s">
        <v>53</v>
      </c>
      <c r="C215" s="44" t="s">
        <v>107</v>
      </c>
      <c r="D215" s="44" t="s">
        <v>83</v>
      </c>
      <c r="F215">
        <v>1</v>
      </c>
      <c r="G215" s="44" t="s">
        <v>185</v>
      </c>
      <c r="H215">
        <v>1</v>
      </c>
      <c r="I215">
        <v>1</v>
      </c>
      <c r="J215">
        <v>1</v>
      </c>
      <c r="K215" s="44" t="s">
        <v>186</v>
      </c>
      <c r="L215">
        <v>3</v>
      </c>
      <c r="M215" s="44" t="s">
        <v>193</v>
      </c>
      <c r="N215" s="44" t="s">
        <v>188</v>
      </c>
      <c r="O215">
        <v>98</v>
      </c>
      <c r="P215">
        <v>99</v>
      </c>
      <c r="Q215" s="44" t="s">
        <v>189</v>
      </c>
      <c r="R215" s="44" t="s">
        <v>189</v>
      </c>
      <c r="S215">
        <v>9</v>
      </c>
      <c r="T215" s="44" t="s">
        <v>190</v>
      </c>
      <c r="U215">
        <v>4</v>
      </c>
      <c r="V215" s="44" t="s">
        <v>188</v>
      </c>
      <c r="W215">
        <v>99</v>
      </c>
      <c r="X215" s="44" t="s">
        <v>190</v>
      </c>
      <c r="Y215" s="44" t="s">
        <v>191</v>
      </c>
      <c r="Z215">
        <v>2016</v>
      </c>
      <c r="AA215" t="b">
        <v>0</v>
      </c>
      <c r="AB215">
        <v>11</v>
      </c>
      <c r="AC215">
        <v>2</v>
      </c>
      <c r="AD215">
        <v>0.18181818181818182</v>
      </c>
    </row>
    <row r="216" spans="1:30" hidden="1" x14ac:dyDescent="0.25">
      <c r="A216">
        <v>2022</v>
      </c>
      <c r="B216" s="44" t="s">
        <v>53</v>
      </c>
      <c r="C216" s="44" t="s">
        <v>107</v>
      </c>
      <c r="D216" s="44" t="s">
        <v>83</v>
      </c>
      <c r="F216">
        <v>2</v>
      </c>
      <c r="G216" s="44" t="s">
        <v>194</v>
      </c>
      <c r="H216">
        <v>1</v>
      </c>
      <c r="I216">
        <v>1</v>
      </c>
      <c r="J216">
        <v>1</v>
      </c>
      <c r="K216" s="44" t="s">
        <v>186</v>
      </c>
      <c r="L216">
        <v>2</v>
      </c>
      <c r="M216" s="44" t="s">
        <v>192</v>
      </c>
      <c r="N216" s="44" t="s">
        <v>188</v>
      </c>
      <c r="O216">
        <v>98</v>
      </c>
      <c r="P216">
        <v>99</v>
      </c>
      <c r="Q216" s="44" t="s">
        <v>189</v>
      </c>
      <c r="R216" s="44" t="s">
        <v>189</v>
      </c>
      <c r="S216">
        <v>9</v>
      </c>
      <c r="T216" s="44" t="s">
        <v>190</v>
      </c>
      <c r="U216">
        <v>4</v>
      </c>
      <c r="V216" s="44" t="s">
        <v>188</v>
      </c>
      <c r="W216">
        <v>99</v>
      </c>
      <c r="X216" s="44" t="s">
        <v>190</v>
      </c>
      <c r="Y216" s="44" t="s">
        <v>191</v>
      </c>
      <c r="Z216">
        <v>2016</v>
      </c>
      <c r="AA216" t="b">
        <v>0</v>
      </c>
      <c r="AB216">
        <v>1845</v>
      </c>
      <c r="AC216">
        <v>853</v>
      </c>
      <c r="AD216">
        <v>0.46233062330623304</v>
      </c>
    </row>
    <row r="217" spans="1:30" hidden="1" x14ac:dyDescent="0.25">
      <c r="A217">
        <v>2022</v>
      </c>
      <c r="B217" s="44" t="s">
        <v>54</v>
      </c>
      <c r="C217" s="44" t="s">
        <v>8</v>
      </c>
      <c r="D217" s="44" t="s">
        <v>87</v>
      </c>
      <c r="F217">
        <v>1</v>
      </c>
      <c r="G217" s="44" t="s">
        <v>185</v>
      </c>
      <c r="H217">
        <v>1</v>
      </c>
      <c r="I217">
        <v>1</v>
      </c>
      <c r="J217">
        <v>1</v>
      </c>
      <c r="K217" s="44" t="s">
        <v>186</v>
      </c>
      <c r="L217">
        <v>3</v>
      </c>
      <c r="M217" s="44" t="s">
        <v>193</v>
      </c>
      <c r="N217" s="44" t="s">
        <v>188</v>
      </c>
      <c r="O217">
        <v>98</v>
      </c>
      <c r="P217">
        <v>99</v>
      </c>
      <c r="Q217" s="44" t="s">
        <v>189</v>
      </c>
      <c r="R217" s="44" t="s">
        <v>189</v>
      </c>
      <c r="S217">
        <v>9</v>
      </c>
      <c r="T217" s="44" t="s">
        <v>190</v>
      </c>
      <c r="U217">
        <v>4</v>
      </c>
      <c r="V217" s="44" t="s">
        <v>188</v>
      </c>
      <c r="W217">
        <v>99</v>
      </c>
      <c r="X217" s="44" t="s">
        <v>190</v>
      </c>
      <c r="Y217" s="44" t="s">
        <v>191</v>
      </c>
      <c r="Z217">
        <v>2016</v>
      </c>
      <c r="AA217" t="b">
        <v>0</v>
      </c>
      <c r="AB217">
        <v>947</v>
      </c>
      <c r="AC217">
        <v>318</v>
      </c>
      <c r="AD217">
        <v>0.33579725448785641</v>
      </c>
    </row>
    <row r="218" spans="1:30" hidden="1" x14ac:dyDescent="0.25">
      <c r="A218">
        <v>2022</v>
      </c>
      <c r="B218" s="44" t="s">
        <v>54</v>
      </c>
      <c r="C218" s="44" t="s">
        <v>8</v>
      </c>
      <c r="D218" s="44" t="s">
        <v>87</v>
      </c>
      <c r="F218">
        <v>2</v>
      </c>
      <c r="G218" s="44" t="s">
        <v>194</v>
      </c>
      <c r="H218">
        <v>1</v>
      </c>
      <c r="I218">
        <v>1</v>
      </c>
      <c r="J218">
        <v>1</v>
      </c>
      <c r="K218" s="44" t="s">
        <v>186</v>
      </c>
      <c r="L218">
        <v>2</v>
      </c>
      <c r="M218" s="44" t="s">
        <v>192</v>
      </c>
      <c r="N218" s="44" t="s">
        <v>188</v>
      </c>
      <c r="O218">
        <v>98</v>
      </c>
      <c r="P218">
        <v>99</v>
      </c>
      <c r="Q218" s="44" t="s">
        <v>189</v>
      </c>
      <c r="R218" s="44" t="s">
        <v>189</v>
      </c>
      <c r="S218">
        <v>9</v>
      </c>
      <c r="T218" s="44" t="s">
        <v>190</v>
      </c>
      <c r="U218">
        <v>4</v>
      </c>
      <c r="V218" s="44" t="s">
        <v>188</v>
      </c>
      <c r="W218">
        <v>99</v>
      </c>
      <c r="X218" s="44" t="s">
        <v>190</v>
      </c>
      <c r="Y218" s="44" t="s">
        <v>191</v>
      </c>
      <c r="Z218">
        <v>2016</v>
      </c>
      <c r="AA218" t="b">
        <v>0</v>
      </c>
      <c r="AB218">
        <v>649</v>
      </c>
      <c r="AC218">
        <v>375</v>
      </c>
      <c r="AD218">
        <v>0.57781201848998465</v>
      </c>
    </row>
    <row r="219" spans="1:30" hidden="1" x14ac:dyDescent="0.25">
      <c r="A219">
        <v>2022</v>
      </c>
      <c r="B219" s="44" t="s">
        <v>59</v>
      </c>
      <c r="C219" s="44" t="s">
        <v>111</v>
      </c>
      <c r="D219" s="44" t="s">
        <v>83</v>
      </c>
      <c r="F219">
        <v>1</v>
      </c>
      <c r="G219" s="44" t="s">
        <v>185</v>
      </c>
      <c r="H219">
        <v>1</v>
      </c>
      <c r="I219">
        <v>1</v>
      </c>
      <c r="J219">
        <v>1</v>
      </c>
      <c r="K219" s="44" t="s">
        <v>186</v>
      </c>
      <c r="L219">
        <v>3</v>
      </c>
      <c r="M219" s="44" t="s">
        <v>193</v>
      </c>
      <c r="N219" s="44" t="s">
        <v>188</v>
      </c>
      <c r="O219">
        <v>98</v>
      </c>
      <c r="P219">
        <v>99</v>
      </c>
      <c r="Q219" s="44" t="s">
        <v>189</v>
      </c>
      <c r="R219" s="44" t="s">
        <v>189</v>
      </c>
      <c r="S219">
        <v>9</v>
      </c>
      <c r="T219" s="44" t="s">
        <v>190</v>
      </c>
      <c r="U219">
        <v>4</v>
      </c>
      <c r="V219" s="44" t="s">
        <v>188</v>
      </c>
      <c r="W219">
        <v>99</v>
      </c>
      <c r="X219" s="44" t="s">
        <v>190</v>
      </c>
      <c r="Y219" s="44" t="s">
        <v>191</v>
      </c>
      <c r="Z219">
        <v>2016</v>
      </c>
      <c r="AA219" t="b">
        <v>0</v>
      </c>
      <c r="AB219">
        <v>162</v>
      </c>
      <c r="AC219">
        <v>86</v>
      </c>
      <c r="AD219">
        <v>0.53086419753086422</v>
      </c>
    </row>
    <row r="220" spans="1:30" hidden="1" x14ac:dyDescent="0.25">
      <c r="A220">
        <v>2022</v>
      </c>
      <c r="B220" s="44" t="s">
        <v>59</v>
      </c>
      <c r="C220" s="44" t="s">
        <v>111</v>
      </c>
      <c r="D220" s="44" t="s">
        <v>83</v>
      </c>
      <c r="F220">
        <v>2</v>
      </c>
      <c r="G220" s="44" t="s">
        <v>194</v>
      </c>
      <c r="H220">
        <v>1</v>
      </c>
      <c r="I220">
        <v>1</v>
      </c>
      <c r="J220">
        <v>1</v>
      </c>
      <c r="K220" s="44" t="s">
        <v>186</v>
      </c>
      <c r="L220">
        <v>2</v>
      </c>
      <c r="M220" s="44" t="s">
        <v>192</v>
      </c>
      <c r="N220" s="44" t="s">
        <v>188</v>
      </c>
      <c r="O220">
        <v>98</v>
      </c>
      <c r="P220">
        <v>99</v>
      </c>
      <c r="Q220" s="44" t="s">
        <v>189</v>
      </c>
      <c r="R220" s="44" t="s">
        <v>189</v>
      </c>
      <c r="S220">
        <v>9</v>
      </c>
      <c r="T220" s="44" t="s">
        <v>190</v>
      </c>
      <c r="U220">
        <v>4</v>
      </c>
      <c r="V220" s="44" t="s">
        <v>188</v>
      </c>
      <c r="W220">
        <v>99</v>
      </c>
      <c r="X220" s="44" t="s">
        <v>190</v>
      </c>
      <c r="Y220" s="44" t="s">
        <v>191</v>
      </c>
      <c r="Z220">
        <v>2016</v>
      </c>
      <c r="AA220" t="b">
        <v>0</v>
      </c>
      <c r="AB220">
        <v>17110</v>
      </c>
      <c r="AC220">
        <v>10210</v>
      </c>
      <c r="AD220">
        <v>0.59672706019871424</v>
      </c>
    </row>
    <row r="221" spans="1:30" hidden="1" x14ac:dyDescent="0.25">
      <c r="A221">
        <v>2022</v>
      </c>
      <c r="B221" s="44" t="s">
        <v>60</v>
      </c>
      <c r="C221" s="44" t="s">
        <v>11</v>
      </c>
      <c r="D221" s="44" t="s">
        <v>87</v>
      </c>
      <c r="F221">
        <v>1</v>
      </c>
      <c r="G221" s="44" t="s">
        <v>185</v>
      </c>
      <c r="H221">
        <v>1</v>
      </c>
      <c r="I221">
        <v>1</v>
      </c>
      <c r="J221">
        <v>1</v>
      </c>
      <c r="K221" s="44" t="s">
        <v>186</v>
      </c>
      <c r="L221">
        <v>1</v>
      </c>
      <c r="M221" s="44" t="s">
        <v>187</v>
      </c>
      <c r="N221" s="44" t="s">
        <v>188</v>
      </c>
      <c r="O221">
        <v>98</v>
      </c>
      <c r="P221">
        <v>99</v>
      </c>
      <c r="Q221" s="44" t="s">
        <v>189</v>
      </c>
      <c r="R221" s="44" t="s">
        <v>189</v>
      </c>
      <c r="S221">
        <v>9</v>
      </c>
      <c r="T221" s="44" t="s">
        <v>190</v>
      </c>
      <c r="U221">
        <v>4</v>
      </c>
      <c r="V221" s="44" t="s">
        <v>188</v>
      </c>
      <c r="W221">
        <v>99</v>
      </c>
      <c r="X221" s="44" t="s">
        <v>190</v>
      </c>
      <c r="Y221" s="44" t="s">
        <v>191</v>
      </c>
      <c r="Z221">
        <v>2016</v>
      </c>
      <c r="AA221" t="b">
        <v>0</v>
      </c>
      <c r="AB221">
        <v>5251</v>
      </c>
      <c r="AC221">
        <v>3111</v>
      </c>
      <c r="AD221">
        <v>0.5924585793182251</v>
      </c>
    </row>
    <row r="222" spans="1:30" hidden="1" x14ac:dyDescent="0.25">
      <c r="A222">
        <v>2022</v>
      </c>
      <c r="B222" s="44" t="s">
        <v>60</v>
      </c>
      <c r="C222" s="44" t="s">
        <v>11</v>
      </c>
      <c r="D222" s="44" t="s">
        <v>87</v>
      </c>
      <c r="F222">
        <v>2</v>
      </c>
      <c r="G222" s="44" t="s">
        <v>194</v>
      </c>
      <c r="H222">
        <v>1</v>
      </c>
      <c r="I222">
        <v>1</v>
      </c>
      <c r="J222">
        <v>1</v>
      </c>
      <c r="K222" s="44" t="s">
        <v>186</v>
      </c>
      <c r="L222">
        <v>3</v>
      </c>
      <c r="M222" s="44" t="s">
        <v>193</v>
      </c>
      <c r="N222" s="44" t="s">
        <v>188</v>
      </c>
      <c r="O222">
        <v>98</v>
      </c>
      <c r="P222">
        <v>99</v>
      </c>
      <c r="Q222" s="44" t="s">
        <v>189</v>
      </c>
      <c r="R222" s="44" t="s">
        <v>189</v>
      </c>
      <c r="S222">
        <v>9</v>
      </c>
      <c r="T222" s="44" t="s">
        <v>190</v>
      </c>
      <c r="U222">
        <v>4</v>
      </c>
      <c r="V222" s="44" t="s">
        <v>188</v>
      </c>
      <c r="W222">
        <v>99</v>
      </c>
      <c r="X222" s="44" t="s">
        <v>190</v>
      </c>
      <c r="Y222" s="44" t="s">
        <v>191</v>
      </c>
      <c r="Z222">
        <v>2016</v>
      </c>
      <c r="AA222" t="b">
        <v>0</v>
      </c>
      <c r="AB222">
        <v>259</v>
      </c>
      <c r="AC222">
        <v>64</v>
      </c>
      <c r="AD222">
        <v>0.24710424710424711</v>
      </c>
    </row>
    <row r="223" spans="1:30" x14ac:dyDescent="0.25">
      <c r="A223">
        <v>2022</v>
      </c>
      <c r="B223" s="44" t="s">
        <v>60</v>
      </c>
      <c r="C223" s="44" t="s">
        <v>11</v>
      </c>
      <c r="D223" s="44" t="s">
        <v>87</v>
      </c>
      <c r="F223">
        <v>4</v>
      </c>
      <c r="G223" s="44" t="s">
        <v>196</v>
      </c>
      <c r="H223">
        <v>1</v>
      </c>
      <c r="I223">
        <v>1</v>
      </c>
      <c r="J223">
        <v>1</v>
      </c>
      <c r="K223" s="44" t="s">
        <v>186</v>
      </c>
      <c r="L223">
        <v>1</v>
      </c>
      <c r="M223" s="44" t="s">
        <v>187</v>
      </c>
      <c r="N223" s="44" t="s">
        <v>188</v>
      </c>
      <c r="O223">
        <v>98</v>
      </c>
      <c r="P223">
        <v>99</v>
      </c>
      <c r="Q223" s="44" t="s">
        <v>189</v>
      </c>
      <c r="R223" s="44" t="s">
        <v>189</v>
      </c>
      <c r="S223">
        <v>9</v>
      </c>
      <c r="T223" s="44" t="s">
        <v>190</v>
      </c>
      <c r="U223">
        <v>4</v>
      </c>
      <c r="V223" s="44" t="s">
        <v>188</v>
      </c>
      <c r="W223">
        <v>99</v>
      </c>
      <c r="X223" s="44" t="s">
        <v>190</v>
      </c>
      <c r="Y223" s="44" t="s">
        <v>191</v>
      </c>
      <c r="Z223">
        <v>2016</v>
      </c>
      <c r="AA223" t="b">
        <v>0</v>
      </c>
      <c r="AB223">
        <v>807</v>
      </c>
      <c r="AC223">
        <v>412</v>
      </c>
      <c r="AD223">
        <v>0.51053283767038415</v>
      </c>
    </row>
    <row r="224" spans="1:30" x14ac:dyDescent="0.25">
      <c r="A224">
        <v>2022</v>
      </c>
      <c r="B224" s="44" t="s">
        <v>60</v>
      </c>
      <c r="C224" s="44" t="s">
        <v>11</v>
      </c>
      <c r="D224" s="44" t="s">
        <v>87</v>
      </c>
      <c r="F224">
        <v>4</v>
      </c>
      <c r="G224" s="44" t="s">
        <v>196</v>
      </c>
      <c r="H224">
        <v>1</v>
      </c>
      <c r="I224">
        <v>1</v>
      </c>
      <c r="J224">
        <v>1</v>
      </c>
      <c r="K224" s="44" t="s">
        <v>186</v>
      </c>
      <c r="L224">
        <v>3</v>
      </c>
      <c r="M224" s="44" t="s">
        <v>193</v>
      </c>
      <c r="N224" s="44" t="s">
        <v>188</v>
      </c>
      <c r="O224">
        <v>98</v>
      </c>
      <c r="P224">
        <v>99</v>
      </c>
      <c r="Q224" s="44" t="s">
        <v>189</v>
      </c>
      <c r="R224" s="44" t="s">
        <v>189</v>
      </c>
      <c r="S224">
        <v>9</v>
      </c>
      <c r="T224" s="44" t="s">
        <v>190</v>
      </c>
      <c r="U224">
        <v>4</v>
      </c>
      <c r="V224" s="44" t="s">
        <v>188</v>
      </c>
      <c r="W224">
        <v>99</v>
      </c>
      <c r="X224" s="44" t="s">
        <v>190</v>
      </c>
      <c r="Y224" s="44" t="s">
        <v>191</v>
      </c>
      <c r="Z224">
        <v>2016</v>
      </c>
      <c r="AA224" t="b">
        <v>0</v>
      </c>
      <c r="AB224">
        <v>807</v>
      </c>
      <c r="AC224">
        <v>412</v>
      </c>
      <c r="AD224">
        <v>0.51053283767038415</v>
      </c>
    </row>
    <row r="225" spans="1:30" hidden="1" x14ac:dyDescent="0.25">
      <c r="A225">
        <v>2022</v>
      </c>
      <c r="B225" s="44" t="s">
        <v>55</v>
      </c>
      <c r="C225" s="44" t="s">
        <v>108</v>
      </c>
      <c r="D225" s="44" t="s">
        <v>85</v>
      </c>
      <c r="F225">
        <v>1</v>
      </c>
      <c r="G225" s="44" t="s">
        <v>185</v>
      </c>
      <c r="H225">
        <v>1</v>
      </c>
      <c r="I225">
        <v>1</v>
      </c>
      <c r="J225">
        <v>1</v>
      </c>
      <c r="K225" s="44" t="s">
        <v>186</v>
      </c>
      <c r="L225">
        <v>1</v>
      </c>
      <c r="M225" s="44" t="s">
        <v>187</v>
      </c>
      <c r="N225" s="44" t="s">
        <v>188</v>
      </c>
      <c r="O225">
        <v>98</v>
      </c>
      <c r="P225">
        <v>99</v>
      </c>
      <c r="Q225" s="44" t="s">
        <v>189</v>
      </c>
      <c r="R225" s="44" t="s">
        <v>189</v>
      </c>
      <c r="S225">
        <v>9</v>
      </c>
      <c r="T225" s="44" t="s">
        <v>190</v>
      </c>
      <c r="U225">
        <v>4</v>
      </c>
      <c r="V225" s="44" t="s">
        <v>188</v>
      </c>
      <c r="W225">
        <v>99</v>
      </c>
      <c r="X225" s="44" t="s">
        <v>190</v>
      </c>
      <c r="Y225" s="44" t="s">
        <v>191</v>
      </c>
      <c r="Z225">
        <v>2016</v>
      </c>
      <c r="AA225" t="b">
        <v>0</v>
      </c>
      <c r="AB225">
        <v>9025</v>
      </c>
      <c r="AC225">
        <v>5202</v>
      </c>
      <c r="AD225">
        <v>0.57639889196675897</v>
      </c>
    </row>
    <row r="226" spans="1:30" hidden="1" x14ac:dyDescent="0.25">
      <c r="A226">
        <v>2022</v>
      </c>
      <c r="B226" s="44" t="s">
        <v>55</v>
      </c>
      <c r="C226" s="44" t="s">
        <v>108</v>
      </c>
      <c r="D226" s="44" t="s">
        <v>85</v>
      </c>
      <c r="F226">
        <v>1</v>
      </c>
      <c r="G226" s="44" t="s">
        <v>185</v>
      </c>
      <c r="H226">
        <v>1</v>
      </c>
      <c r="I226">
        <v>1</v>
      </c>
      <c r="J226">
        <v>1</v>
      </c>
      <c r="K226" s="44" t="s">
        <v>186</v>
      </c>
      <c r="L226">
        <v>2</v>
      </c>
      <c r="M226" s="44" t="s">
        <v>192</v>
      </c>
      <c r="N226" s="44" t="s">
        <v>188</v>
      </c>
      <c r="O226">
        <v>98</v>
      </c>
      <c r="P226">
        <v>99</v>
      </c>
      <c r="Q226" s="44" t="s">
        <v>189</v>
      </c>
      <c r="R226" s="44" t="s">
        <v>189</v>
      </c>
      <c r="S226">
        <v>9</v>
      </c>
      <c r="T226" s="44" t="s">
        <v>190</v>
      </c>
      <c r="U226">
        <v>4</v>
      </c>
      <c r="V226" s="44" t="s">
        <v>188</v>
      </c>
      <c r="W226">
        <v>99</v>
      </c>
      <c r="X226" s="44" t="s">
        <v>190</v>
      </c>
      <c r="Y226" s="44" t="s">
        <v>191</v>
      </c>
      <c r="Z226">
        <v>2016</v>
      </c>
      <c r="AA226" t="b">
        <v>0</v>
      </c>
      <c r="AB226">
        <v>7860</v>
      </c>
      <c r="AC226">
        <v>4569</v>
      </c>
      <c r="AD226">
        <v>0.58129770992366414</v>
      </c>
    </row>
    <row r="227" spans="1:30" hidden="1" x14ac:dyDescent="0.25">
      <c r="A227">
        <v>2022</v>
      </c>
      <c r="B227" s="44" t="s">
        <v>55</v>
      </c>
      <c r="C227" s="44" t="s">
        <v>108</v>
      </c>
      <c r="D227" s="44" t="s">
        <v>85</v>
      </c>
      <c r="F227">
        <v>1</v>
      </c>
      <c r="G227" s="44" t="s">
        <v>185</v>
      </c>
      <c r="H227">
        <v>1</v>
      </c>
      <c r="I227">
        <v>1</v>
      </c>
      <c r="J227">
        <v>1</v>
      </c>
      <c r="K227" s="44" t="s">
        <v>186</v>
      </c>
      <c r="L227">
        <v>4</v>
      </c>
      <c r="M227" s="44" t="s">
        <v>195</v>
      </c>
      <c r="N227" s="44" t="s">
        <v>188</v>
      </c>
      <c r="O227">
        <v>98</v>
      </c>
      <c r="P227">
        <v>99</v>
      </c>
      <c r="Q227" s="44" t="s">
        <v>189</v>
      </c>
      <c r="R227" s="44" t="s">
        <v>189</v>
      </c>
      <c r="S227">
        <v>9</v>
      </c>
      <c r="T227" s="44" t="s">
        <v>190</v>
      </c>
      <c r="U227">
        <v>4</v>
      </c>
      <c r="V227" s="44" t="s">
        <v>188</v>
      </c>
      <c r="W227">
        <v>99</v>
      </c>
      <c r="X227" s="44" t="s">
        <v>190</v>
      </c>
      <c r="Y227" s="44" t="s">
        <v>191</v>
      </c>
      <c r="Z227">
        <v>2019</v>
      </c>
      <c r="AA227" t="b">
        <v>0</v>
      </c>
      <c r="AB227">
        <v>11</v>
      </c>
    </row>
    <row r="228" spans="1:30" hidden="1" x14ac:dyDescent="0.25">
      <c r="A228">
        <v>2022</v>
      </c>
      <c r="B228" s="44" t="s">
        <v>55</v>
      </c>
      <c r="C228" s="44" t="s">
        <v>108</v>
      </c>
      <c r="D228" s="44" t="s">
        <v>85</v>
      </c>
      <c r="F228">
        <v>2</v>
      </c>
      <c r="G228" s="44" t="s">
        <v>194</v>
      </c>
      <c r="H228">
        <v>1</v>
      </c>
      <c r="I228">
        <v>1</v>
      </c>
      <c r="J228">
        <v>1</v>
      </c>
      <c r="K228" s="44" t="s">
        <v>186</v>
      </c>
      <c r="L228">
        <v>1</v>
      </c>
      <c r="M228" s="44" t="s">
        <v>187</v>
      </c>
      <c r="N228" s="44" t="s">
        <v>188</v>
      </c>
      <c r="O228">
        <v>98</v>
      </c>
      <c r="P228">
        <v>99</v>
      </c>
      <c r="Q228" s="44" t="s">
        <v>189</v>
      </c>
      <c r="R228" s="44" t="s">
        <v>189</v>
      </c>
      <c r="S228">
        <v>9</v>
      </c>
      <c r="T228" s="44" t="s">
        <v>190</v>
      </c>
      <c r="U228">
        <v>4</v>
      </c>
      <c r="V228" s="44" t="s">
        <v>188</v>
      </c>
      <c r="W228">
        <v>99</v>
      </c>
      <c r="X228" s="44" t="s">
        <v>190</v>
      </c>
      <c r="Y228" s="44" t="s">
        <v>191</v>
      </c>
      <c r="Z228">
        <v>2016</v>
      </c>
      <c r="AA228" t="b">
        <v>0</v>
      </c>
      <c r="AB228">
        <v>3196</v>
      </c>
      <c r="AC228">
        <v>2030</v>
      </c>
      <c r="AD228">
        <v>0.6351689612015019</v>
      </c>
    </row>
    <row r="229" spans="1:30" hidden="1" x14ac:dyDescent="0.25">
      <c r="A229">
        <v>2022</v>
      </c>
      <c r="B229" s="44" t="s">
        <v>55</v>
      </c>
      <c r="C229" s="44" t="s">
        <v>108</v>
      </c>
      <c r="D229" s="44" t="s">
        <v>85</v>
      </c>
      <c r="F229">
        <v>2</v>
      </c>
      <c r="G229" s="44" t="s">
        <v>194</v>
      </c>
      <c r="H229">
        <v>1</v>
      </c>
      <c r="I229">
        <v>1</v>
      </c>
      <c r="J229">
        <v>1</v>
      </c>
      <c r="K229" s="44" t="s">
        <v>186</v>
      </c>
      <c r="L229">
        <v>3</v>
      </c>
      <c r="M229" s="44" t="s">
        <v>193</v>
      </c>
      <c r="N229" s="44" t="s">
        <v>188</v>
      </c>
      <c r="O229">
        <v>98</v>
      </c>
      <c r="P229">
        <v>99</v>
      </c>
      <c r="Q229" s="44" t="s">
        <v>189</v>
      </c>
      <c r="R229" s="44" t="s">
        <v>189</v>
      </c>
      <c r="S229">
        <v>9</v>
      </c>
      <c r="T229" s="44" t="s">
        <v>190</v>
      </c>
      <c r="U229">
        <v>4</v>
      </c>
      <c r="V229" s="44" t="s">
        <v>188</v>
      </c>
      <c r="W229">
        <v>99</v>
      </c>
      <c r="X229" s="44" t="s">
        <v>190</v>
      </c>
      <c r="Y229" s="44" t="s">
        <v>191</v>
      </c>
      <c r="Z229">
        <v>2016</v>
      </c>
      <c r="AA229" t="b">
        <v>0</v>
      </c>
      <c r="AB229">
        <v>62</v>
      </c>
      <c r="AC229">
        <v>41</v>
      </c>
      <c r="AD229">
        <v>0.66129032258064513</v>
      </c>
    </row>
    <row r="230" spans="1:30" x14ac:dyDescent="0.25">
      <c r="A230">
        <v>2022</v>
      </c>
      <c r="B230" s="44" t="s">
        <v>55</v>
      </c>
      <c r="C230" s="44" t="s">
        <v>108</v>
      </c>
      <c r="D230" s="44" t="s">
        <v>85</v>
      </c>
      <c r="F230">
        <v>4</v>
      </c>
      <c r="G230" s="44" t="s">
        <v>196</v>
      </c>
      <c r="H230">
        <v>1</v>
      </c>
      <c r="I230">
        <v>1</v>
      </c>
      <c r="J230">
        <v>1</v>
      </c>
      <c r="K230" s="44" t="s">
        <v>186</v>
      </c>
      <c r="L230">
        <v>4</v>
      </c>
      <c r="M230" s="44" t="s">
        <v>195</v>
      </c>
      <c r="N230" s="44" t="s">
        <v>188</v>
      </c>
      <c r="O230">
        <v>98</v>
      </c>
      <c r="P230">
        <v>99</v>
      </c>
      <c r="Q230" s="44" t="s">
        <v>189</v>
      </c>
      <c r="R230" s="44" t="s">
        <v>189</v>
      </c>
      <c r="S230">
        <v>9</v>
      </c>
      <c r="T230" s="44" t="s">
        <v>190</v>
      </c>
      <c r="U230">
        <v>4</v>
      </c>
      <c r="V230" s="44" t="s">
        <v>188</v>
      </c>
      <c r="W230">
        <v>99</v>
      </c>
      <c r="X230" s="44" t="s">
        <v>190</v>
      </c>
      <c r="Y230" s="44" t="s">
        <v>191</v>
      </c>
      <c r="Z230">
        <v>2019</v>
      </c>
      <c r="AA230" t="b">
        <v>0</v>
      </c>
      <c r="AB230">
        <v>4084</v>
      </c>
      <c r="AC230">
        <v>1535</v>
      </c>
      <c r="AD230">
        <v>0.37585700293829577</v>
      </c>
    </row>
    <row r="231" spans="1:30" hidden="1" x14ac:dyDescent="0.25">
      <c r="A231">
        <v>2022</v>
      </c>
      <c r="B231" s="44" t="s">
        <v>57</v>
      </c>
      <c r="C231" s="44" t="s">
        <v>109</v>
      </c>
      <c r="D231" s="44" t="s">
        <v>90</v>
      </c>
      <c r="F231">
        <v>1</v>
      </c>
      <c r="G231" s="44" t="s">
        <v>185</v>
      </c>
      <c r="H231">
        <v>1</v>
      </c>
      <c r="I231">
        <v>1</v>
      </c>
      <c r="J231">
        <v>1</v>
      </c>
      <c r="K231" s="44" t="s">
        <v>186</v>
      </c>
      <c r="L231">
        <v>1</v>
      </c>
      <c r="M231" s="44" t="s">
        <v>187</v>
      </c>
      <c r="N231" s="44" t="s">
        <v>188</v>
      </c>
      <c r="O231">
        <v>98</v>
      </c>
      <c r="P231">
        <v>99</v>
      </c>
      <c r="Q231" s="44" t="s">
        <v>189</v>
      </c>
      <c r="R231" s="44" t="s">
        <v>189</v>
      </c>
      <c r="S231">
        <v>9</v>
      </c>
      <c r="T231" s="44" t="s">
        <v>190</v>
      </c>
      <c r="U231">
        <v>4</v>
      </c>
      <c r="V231" s="44" t="s">
        <v>188</v>
      </c>
      <c r="W231">
        <v>99</v>
      </c>
      <c r="X231" s="44" t="s">
        <v>190</v>
      </c>
      <c r="Y231" s="44" t="s">
        <v>191</v>
      </c>
      <c r="Z231">
        <v>2016</v>
      </c>
      <c r="AA231" t="b">
        <v>0</v>
      </c>
      <c r="AB231">
        <v>5164</v>
      </c>
      <c r="AC231">
        <v>3482</v>
      </c>
      <c r="AD231">
        <v>0.67428350116188995</v>
      </c>
    </row>
    <row r="232" spans="1:30" hidden="1" x14ac:dyDescent="0.25">
      <c r="A232">
        <v>2022</v>
      </c>
      <c r="B232" s="44" t="s">
        <v>57</v>
      </c>
      <c r="C232" s="44" t="s">
        <v>109</v>
      </c>
      <c r="D232" s="44" t="s">
        <v>90</v>
      </c>
      <c r="F232">
        <v>2</v>
      </c>
      <c r="G232" s="44" t="s">
        <v>194</v>
      </c>
      <c r="H232">
        <v>1</v>
      </c>
      <c r="I232">
        <v>1</v>
      </c>
      <c r="J232">
        <v>1</v>
      </c>
      <c r="K232" s="44" t="s">
        <v>186</v>
      </c>
      <c r="L232">
        <v>3</v>
      </c>
      <c r="M232" s="44" t="s">
        <v>193</v>
      </c>
      <c r="N232" s="44" t="s">
        <v>188</v>
      </c>
      <c r="O232">
        <v>98</v>
      </c>
      <c r="P232">
        <v>99</v>
      </c>
      <c r="Q232" s="44" t="s">
        <v>189</v>
      </c>
      <c r="R232" s="44" t="s">
        <v>189</v>
      </c>
      <c r="S232">
        <v>9</v>
      </c>
      <c r="T232" s="44" t="s">
        <v>190</v>
      </c>
      <c r="U232">
        <v>4</v>
      </c>
      <c r="V232" s="44" t="s">
        <v>188</v>
      </c>
      <c r="W232">
        <v>99</v>
      </c>
      <c r="X232" s="44" t="s">
        <v>190</v>
      </c>
      <c r="Y232" s="44" t="s">
        <v>191</v>
      </c>
      <c r="Z232">
        <v>2016</v>
      </c>
      <c r="AA232" t="b">
        <v>0</v>
      </c>
      <c r="AB232">
        <v>700</v>
      </c>
      <c r="AC232">
        <v>327</v>
      </c>
      <c r="AD232">
        <v>0.46714285714285714</v>
      </c>
    </row>
    <row r="233" spans="1:30" hidden="1" x14ac:dyDescent="0.25">
      <c r="A233">
        <v>2022</v>
      </c>
      <c r="B233" s="44" t="s">
        <v>58</v>
      </c>
      <c r="C233" s="44" t="s">
        <v>110</v>
      </c>
      <c r="D233" s="44" t="s">
        <v>90</v>
      </c>
      <c r="F233">
        <v>1</v>
      </c>
      <c r="G233" s="44" t="s">
        <v>185</v>
      </c>
      <c r="H233">
        <v>1</v>
      </c>
      <c r="I233">
        <v>1</v>
      </c>
      <c r="J233">
        <v>1</v>
      </c>
      <c r="K233" s="44" t="s">
        <v>186</v>
      </c>
      <c r="L233">
        <v>1</v>
      </c>
      <c r="M233" s="44" t="s">
        <v>187</v>
      </c>
      <c r="N233" s="44" t="s">
        <v>188</v>
      </c>
      <c r="O233">
        <v>98</v>
      </c>
      <c r="P233">
        <v>99</v>
      </c>
      <c r="Q233" s="44" t="s">
        <v>189</v>
      </c>
      <c r="R233" s="44" t="s">
        <v>189</v>
      </c>
      <c r="S233">
        <v>9</v>
      </c>
      <c r="T233" s="44" t="s">
        <v>190</v>
      </c>
      <c r="U233">
        <v>4</v>
      </c>
      <c r="V233" s="44" t="s">
        <v>188</v>
      </c>
      <c r="W233">
        <v>99</v>
      </c>
      <c r="X233" s="44" t="s">
        <v>190</v>
      </c>
      <c r="Y233" s="44" t="s">
        <v>191</v>
      </c>
      <c r="Z233">
        <v>2016</v>
      </c>
      <c r="AA233" t="b">
        <v>0</v>
      </c>
      <c r="AB233">
        <v>22238</v>
      </c>
      <c r="AC233">
        <v>15796</v>
      </c>
      <c r="AD233">
        <v>0.71031567587013222</v>
      </c>
    </row>
    <row r="234" spans="1:30" hidden="1" x14ac:dyDescent="0.25">
      <c r="A234">
        <v>2022</v>
      </c>
      <c r="B234" s="44" t="s">
        <v>58</v>
      </c>
      <c r="C234" s="44" t="s">
        <v>110</v>
      </c>
      <c r="D234" s="44" t="s">
        <v>90</v>
      </c>
      <c r="F234">
        <v>2</v>
      </c>
      <c r="G234" s="44" t="s">
        <v>194</v>
      </c>
      <c r="H234">
        <v>1</v>
      </c>
      <c r="I234">
        <v>1</v>
      </c>
      <c r="J234">
        <v>1</v>
      </c>
      <c r="K234" s="44" t="s">
        <v>186</v>
      </c>
      <c r="L234">
        <v>3</v>
      </c>
      <c r="M234" s="44" t="s">
        <v>193</v>
      </c>
      <c r="N234" s="44" t="s">
        <v>188</v>
      </c>
      <c r="O234">
        <v>98</v>
      </c>
      <c r="P234">
        <v>99</v>
      </c>
      <c r="Q234" s="44" t="s">
        <v>189</v>
      </c>
      <c r="R234" s="44" t="s">
        <v>189</v>
      </c>
      <c r="S234">
        <v>9</v>
      </c>
      <c r="T234" s="44" t="s">
        <v>190</v>
      </c>
      <c r="U234">
        <v>4</v>
      </c>
      <c r="V234" s="44" t="s">
        <v>188</v>
      </c>
      <c r="W234">
        <v>99</v>
      </c>
      <c r="X234" s="44" t="s">
        <v>190</v>
      </c>
      <c r="Y234" s="44" t="s">
        <v>191</v>
      </c>
      <c r="Z234">
        <v>2016</v>
      </c>
      <c r="AA234" t="b">
        <v>0</v>
      </c>
      <c r="AB234">
        <v>130</v>
      </c>
      <c r="AC234">
        <v>70</v>
      </c>
      <c r="AD234">
        <v>0.53846153846153844</v>
      </c>
    </row>
    <row r="235" spans="1:30" hidden="1" x14ac:dyDescent="0.25">
      <c r="A235">
        <v>2022</v>
      </c>
      <c r="B235" s="44" t="s">
        <v>31</v>
      </c>
      <c r="C235" s="44" t="s">
        <v>10</v>
      </c>
      <c r="D235" s="44" t="s">
        <v>87</v>
      </c>
      <c r="F235">
        <v>1</v>
      </c>
      <c r="G235" s="44" t="s">
        <v>185</v>
      </c>
      <c r="H235">
        <v>1</v>
      </c>
      <c r="I235">
        <v>1</v>
      </c>
      <c r="J235">
        <v>1</v>
      </c>
      <c r="K235" s="44" t="s">
        <v>186</v>
      </c>
      <c r="L235">
        <v>1</v>
      </c>
      <c r="M235" s="44" t="s">
        <v>187</v>
      </c>
      <c r="N235" s="44" t="s">
        <v>188</v>
      </c>
      <c r="O235">
        <v>98</v>
      </c>
      <c r="P235">
        <v>99</v>
      </c>
      <c r="Q235" s="44" t="s">
        <v>189</v>
      </c>
      <c r="R235" s="44" t="s">
        <v>189</v>
      </c>
      <c r="S235">
        <v>9</v>
      </c>
      <c r="T235" s="44" t="s">
        <v>190</v>
      </c>
      <c r="U235">
        <v>4</v>
      </c>
      <c r="V235" s="44" t="s">
        <v>188</v>
      </c>
      <c r="W235">
        <v>99</v>
      </c>
      <c r="X235" s="44" t="s">
        <v>190</v>
      </c>
      <c r="Y235" s="44" t="s">
        <v>191</v>
      </c>
      <c r="Z235">
        <v>2016</v>
      </c>
      <c r="AA235" t="b">
        <v>0</v>
      </c>
      <c r="AB235">
        <v>7086</v>
      </c>
      <c r="AC235">
        <v>3334</v>
      </c>
      <c r="AD235">
        <v>0.4705052215636466</v>
      </c>
    </row>
    <row r="236" spans="1:30" hidden="1" x14ac:dyDescent="0.25">
      <c r="A236">
        <v>2022</v>
      </c>
      <c r="B236" s="44" t="s">
        <v>31</v>
      </c>
      <c r="C236" s="44" t="s">
        <v>10</v>
      </c>
      <c r="D236" s="44" t="s">
        <v>87</v>
      </c>
      <c r="F236">
        <v>1</v>
      </c>
      <c r="G236" s="44" t="s">
        <v>185</v>
      </c>
      <c r="H236">
        <v>1</v>
      </c>
      <c r="I236">
        <v>1</v>
      </c>
      <c r="J236">
        <v>1</v>
      </c>
      <c r="K236" s="44" t="s">
        <v>186</v>
      </c>
      <c r="L236">
        <v>3</v>
      </c>
      <c r="M236" s="44" t="s">
        <v>193</v>
      </c>
      <c r="N236" s="44" t="s">
        <v>188</v>
      </c>
      <c r="O236">
        <v>98</v>
      </c>
      <c r="P236">
        <v>99</v>
      </c>
      <c r="Q236" s="44" t="s">
        <v>189</v>
      </c>
      <c r="R236" s="44" t="s">
        <v>189</v>
      </c>
      <c r="S236">
        <v>9</v>
      </c>
      <c r="T236" s="44" t="s">
        <v>190</v>
      </c>
      <c r="U236">
        <v>4</v>
      </c>
      <c r="V236" s="44" t="s">
        <v>188</v>
      </c>
      <c r="W236">
        <v>99</v>
      </c>
      <c r="X236" s="44" t="s">
        <v>190</v>
      </c>
      <c r="Y236" s="44" t="s">
        <v>191</v>
      </c>
      <c r="Z236">
        <v>2016</v>
      </c>
      <c r="AA236" t="b">
        <v>0</v>
      </c>
      <c r="AB236">
        <v>420</v>
      </c>
      <c r="AC236">
        <v>89</v>
      </c>
      <c r="AD236">
        <v>0.2119047619047619</v>
      </c>
    </row>
    <row r="237" spans="1:30" hidden="1" x14ac:dyDescent="0.25">
      <c r="A237">
        <v>2022</v>
      </c>
      <c r="B237" s="44" t="s">
        <v>31</v>
      </c>
      <c r="C237" s="44" t="s">
        <v>10</v>
      </c>
      <c r="D237" s="44" t="s">
        <v>87</v>
      </c>
      <c r="F237">
        <v>2</v>
      </c>
      <c r="G237" s="44" t="s">
        <v>194</v>
      </c>
      <c r="H237">
        <v>1</v>
      </c>
      <c r="I237">
        <v>1</v>
      </c>
      <c r="J237">
        <v>1</v>
      </c>
      <c r="K237" s="44" t="s">
        <v>186</v>
      </c>
      <c r="L237">
        <v>2</v>
      </c>
      <c r="M237" s="44" t="s">
        <v>192</v>
      </c>
      <c r="N237" s="44" t="s">
        <v>188</v>
      </c>
      <c r="O237">
        <v>98</v>
      </c>
      <c r="P237">
        <v>99</v>
      </c>
      <c r="Q237" s="44" t="s">
        <v>189</v>
      </c>
      <c r="R237" s="44" t="s">
        <v>189</v>
      </c>
      <c r="S237">
        <v>9</v>
      </c>
      <c r="T237" s="44" t="s">
        <v>190</v>
      </c>
      <c r="U237">
        <v>4</v>
      </c>
      <c r="V237" s="44" t="s">
        <v>188</v>
      </c>
      <c r="W237">
        <v>99</v>
      </c>
      <c r="X237" s="44" t="s">
        <v>190</v>
      </c>
      <c r="Y237" s="44" t="s">
        <v>191</v>
      </c>
      <c r="Z237">
        <v>2016</v>
      </c>
      <c r="AA237" t="b">
        <v>0</v>
      </c>
      <c r="AB237">
        <v>161</v>
      </c>
      <c r="AC237">
        <v>73</v>
      </c>
      <c r="AD237">
        <v>0.453416149068323</v>
      </c>
    </row>
    <row r="238" spans="1:30" hidden="1" x14ac:dyDescent="0.25">
      <c r="A238">
        <v>2022</v>
      </c>
      <c r="B238" s="44" t="s">
        <v>56</v>
      </c>
      <c r="C238" s="44" t="s">
        <v>9</v>
      </c>
      <c r="D238" s="44" t="s">
        <v>87</v>
      </c>
      <c r="F238">
        <v>1</v>
      </c>
      <c r="G238" s="44" t="s">
        <v>185</v>
      </c>
      <c r="H238">
        <v>1</v>
      </c>
      <c r="I238">
        <v>1</v>
      </c>
      <c r="J238">
        <v>1</v>
      </c>
      <c r="K238" s="44" t="s">
        <v>186</v>
      </c>
      <c r="L238">
        <v>2</v>
      </c>
      <c r="M238" s="44" t="s">
        <v>192</v>
      </c>
      <c r="N238" s="44" t="s">
        <v>188</v>
      </c>
      <c r="O238">
        <v>98</v>
      </c>
      <c r="P238">
        <v>99</v>
      </c>
      <c r="Q238" s="44" t="s">
        <v>189</v>
      </c>
      <c r="R238" s="44" t="s">
        <v>189</v>
      </c>
      <c r="S238">
        <v>9</v>
      </c>
      <c r="T238" s="44" t="s">
        <v>190</v>
      </c>
      <c r="U238">
        <v>4</v>
      </c>
      <c r="V238" s="44" t="s">
        <v>188</v>
      </c>
      <c r="W238">
        <v>99</v>
      </c>
      <c r="X238" s="44" t="s">
        <v>190</v>
      </c>
      <c r="Y238" s="44" t="s">
        <v>191</v>
      </c>
      <c r="Z238">
        <v>2016</v>
      </c>
      <c r="AA238" t="b">
        <v>0</v>
      </c>
      <c r="AB238">
        <v>7559</v>
      </c>
      <c r="AC238">
        <v>4036</v>
      </c>
      <c r="AD238">
        <v>0.53393305992856199</v>
      </c>
    </row>
    <row r="239" spans="1:30" hidden="1" x14ac:dyDescent="0.25">
      <c r="A239">
        <v>2022</v>
      </c>
      <c r="B239" s="44" t="s">
        <v>56</v>
      </c>
      <c r="C239" s="44" t="s">
        <v>9</v>
      </c>
      <c r="D239" s="44" t="s">
        <v>87</v>
      </c>
      <c r="F239">
        <v>1</v>
      </c>
      <c r="G239" s="44" t="s">
        <v>185</v>
      </c>
      <c r="H239">
        <v>1</v>
      </c>
      <c r="I239">
        <v>1</v>
      </c>
      <c r="J239">
        <v>1</v>
      </c>
      <c r="K239" s="44" t="s">
        <v>186</v>
      </c>
      <c r="L239">
        <v>3</v>
      </c>
      <c r="M239" s="44" t="s">
        <v>193</v>
      </c>
      <c r="N239" s="44" t="s">
        <v>188</v>
      </c>
      <c r="O239">
        <v>98</v>
      </c>
      <c r="P239">
        <v>99</v>
      </c>
      <c r="Q239" s="44" t="s">
        <v>189</v>
      </c>
      <c r="R239" s="44" t="s">
        <v>189</v>
      </c>
      <c r="S239">
        <v>9</v>
      </c>
      <c r="T239" s="44" t="s">
        <v>190</v>
      </c>
      <c r="U239">
        <v>4</v>
      </c>
      <c r="V239" s="44" t="s">
        <v>188</v>
      </c>
      <c r="W239">
        <v>99</v>
      </c>
      <c r="X239" s="44" t="s">
        <v>190</v>
      </c>
      <c r="Y239" s="44" t="s">
        <v>191</v>
      </c>
      <c r="Z239">
        <v>2016</v>
      </c>
      <c r="AA239" t="b">
        <v>0</v>
      </c>
      <c r="AB239">
        <v>4</v>
      </c>
    </row>
    <row r="240" spans="1:30" x14ac:dyDescent="0.25">
      <c r="A240">
        <v>2022</v>
      </c>
      <c r="B240" s="44" t="s">
        <v>56</v>
      </c>
      <c r="C240" s="44" t="s">
        <v>9</v>
      </c>
      <c r="D240" s="44" t="s">
        <v>87</v>
      </c>
      <c r="F240">
        <v>4</v>
      </c>
      <c r="G240" s="44" t="s">
        <v>196</v>
      </c>
      <c r="H240">
        <v>1</v>
      </c>
      <c r="I240">
        <v>1</v>
      </c>
      <c r="J240">
        <v>1</v>
      </c>
      <c r="K240" s="44" t="s">
        <v>186</v>
      </c>
      <c r="L240">
        <v>2</v>
      </c>
      <c r="M240" s="44" t="s">
        <v>192</v>
      </c>
      <c r="N240" s="44" t="s">
        <v>188</v>
      </c>
      <c r="O240">
        <v>98</v>
      </c>
      <c r="P240">
        <v>99</v>
      </c>
      <c r="Q240" s="44" t="s">
        <v>189</v>
      </c>
      <c r="R240" s="44" t="s">
        <v>189</v>
      </c>
      <c r="S240">
        <v>9</v>
      </c>
      <c r="T240" s="44" t="s">
        <v>190</v>
      </c>
      <c r="U240">
        <v>4</v>
      </c>
      <c r="V240" s="44" t="s">
        <v>188</v>
      </c>
      <c r="W240">
        <v>99</v>
      </c>
      <c r="X240" s="44" t="s">
        <v>190</v>
      </c>
      <c r="Y240" s="44" t="s">
        <v>191</v>
      </c>
      <c r="Z240">
        <v>2016</v>
      </c>
      <c r="AA240" t="b">
        <v>0</v>
      </c>
      <c r="AB240">
        <v>42</v>
      </c>
      <c r="AC240">
        <v>16</v>
      </c>
      <c r="AD240">
        <v>0.38095238095238093</v>
      </c>
    </row>
    <row r="241" spans="1:30" hidden="1" x14ac:dyDescent="0.25">
      <c r="A241">
        <v>2022</v>
      </c>
      <c r="B241" s="44" t="s">
        <v>37</v>
      </c>
      <c r="C241" s="44" t="s">
        <v>92</v>
      </c>
      <c r="D241" s="44" t="s">
        <v>90</v>
      </c>
      <c r="F241">
        <v>1</v>
      </c>
      <c r="G241" s="44" t="s">
        <v>185</v>
      </c>
      <c r="H241">
        <v>1</v>
      </c>
      <c r="I241">
        <v>1</v>
      </c>
      <c r="J241">
        <v>1</v>
      </c>
      <c r="K241" s="44" t="s">
        <v>186</v>
      </c>
      <c r="L241">
        <v>1</v>
      </c>
      <c r="M241" s="44" t="s">
        <v>187</v>
      </c>
      <c r="N241" s="44" t="s">
        <v>188</v>
      </c>
      <c r="O241">
        <v>98</v>
      </c>
      <c r="P241">
        <v>99</v>
      </c>
      <c r="Q241" s="44" t="s">
        <v>189</v>
      </c>
      <c r="R241" s="44" t="s">
        <v>189</v>
      </c>
      <c r="S241">
        <v>9</v>
      </c>
      <c r="T241" s="44" t="s">
        <v>190</v>
      </c>
      <c r="U241">
        <v>4</v>
      </c>
      <c r="V241" s="44" t="s">
        <v>188</v>
      </c>
      <c r="W241">
        <v>99</v>
      </c>
      <c r="X241" s="44" t="s">
        <v>190</v>
      </c>
      <c r="Y241" s="44" t="s">
        <v>191</v>
      </c>
      <c r="Z241">
        <v>2016</v>
      </c>
      <c r="AA241" t="b">
        <v>0</v>
      </c>
      <c r="AB241">
        <v>50952</v>
      </c>
      <c r="AC241">
        <v>29544</v>
      </c>
      <c r="AD241">
        <v>0.57983984926990106</v>
      </c>
    </row>
    <row r="242" spans="1:30" hidden="1" x14ac:dyDescent="0.25">
      <c r="A242">
        <v>2022</v>
      </c>
      <c r="B242" s="44" t="s">
        <v>53</v>
      </c>
      <c r="C242" s="44" t="s">
        <v>107</v>
      </c>
      <c r="D242" s="44" t="s">
        <v>83</v>
      </c>
      <c r="F242">
        <v>2</v>
      </c>
      <c r="G242" s="44" t="s">
        <v>194</v>
      </c>
      <c r="H242">
        <v>1</v>
      </c>
      <c r="I242">
        <v>1</v>
      </c>
      <c r="J242">
        <v>1</v>
      </c>
      <c r="K242" s="44" t="s">
        <v>186</v>
      </c>
      <c r="L242">
        <v>3</v>
      </c>
      <c r="M242" s="44" t="s">
        <v>193</v>
      </c>
      <c r="N242" s="44" t="s">
        <v>188</v>
      </c>
      <c r="O242">
        <v>98</v>
      </c>
      <c r="P242">
        <v>99</v>
      </c>
      <c r="Q242" s="44" t="s">
        <v>189</v>
      </c>
      <c r="R242" s="44" t="s">
        <v>189</v>
      </c>
      <c r="S242">
        <v>9</v>
      </c>
      <c r="T242" s="44" t="s">
        <v>190</v>
      </c>
      <c r="U242">
        <v>4</v>
      </c>
      <c r="V242" s="44" t="s">
        <v>188</v>
      </c>
      <c r="W242">
        <v>99</v>
      </c>
      <c r="X242" s="44" t="s">
        <v>190</v>
      </c>
      <c r="Y242" s="44" t="s">
        <v>191</v>
      </c>
      <c r="Z242">
        <v>2016</v>
      </c>
      <c r="AA242" t="b">
        <v>0</v>
      </c>
      <c r="AB242">
        <v>18</v>
      </c>
      <c r="AC242">
        <v>11</v>
      </c>
      <c r="AD242">
        <v>0.61111111111111116</v>
      </c>
    </row>
    <row r="243" spans="1:30" x14ac:dyDescent="0.25">
      <c r="A243">
        <v>2022</v>
      </c>
      <c r="B243" s="44" t="s">
        <v>53</v>
      </c>
      <c r="C243" s="44" t="s">
        <v>107</v>
      </c>
      <c r="D243" s="44" t="s">
        <v>83</v>
      </c>
      <c r="F243">
        <v>4</v>
      </c>
      <c r="G243" s="44" t="s">
        <v>196</v>
      </c>
      <c r="H243">
        <v>1</v>
      </c>
      <c r="I243">
        <v>1</v>
      </c>
      <c r="J243">
        <v>1</v>
      </c>
      <c r="K243" s="44" t="s">
        <v>186</v>
      </c>
      <c r="L243">
        <v>4</v>
      </c>
      <c r="M243" s="44" t="s">
        <v>195</v>
      </c>
      <c r="N243" s="44" t="s">
        <v>188</v>
      </c>
      <c r="O243">
        <v>98</v>
      </c>
      <c r="P243">
        <v>99</v>
      </c>
      <c r="Q243" s="44" t="s">
        <v>189</v>
      </c>
      <c r="R243" s="44" t="s">
        <v>189</v>
      </c>
      <c r="S243">
        <v>9</v>
      </c>
      <c r="T243" s="44" t="s">
        <v>190</v>
      </c>
      <c r="U243">
        <v>4</v>
      </c>
      <c r="V243" s="44" t="s">
        <v>188</v>
      </c>
      <c r="W243">
        <v>99</v>
      </c>
      <c r="X243" s="44" t="s">
        <v>190</v>
      </c>
      <c r="Y243" s="44" t="s">
        <v>191</v>
      </c>
      <c r="Z243">
        <v>2019</v>
      </c>
      <c r="AA243" t="b">
        <v>0</v>
      </c>
      <c r="AB243">
        <v>16099</v>
      </c>
      <c r="AC243">
        <v>6354</v>
      </c>
      <c r="AD243">
        <v>0.39468289955897884</v>
      </c>
    </row>
    <row r="244" spans="1:30" hidden="1" x14ac:dyDescent="0.25">
      <c r="A244">
        <v>2022</v>
      </c>
      <c r="B244" s="44" t="s">
        <v>54</v>
      </c>
      <c r="C244" s="44" t="s">
        <v>8</v>
      </c>
      <c r="D244" s="44" t="s">
        <v>87</v>
      </c>
      <c r="F244">
        <v>1</v>
      </c>
      <c r="G244" s="44" t="s">
        <v>185</v>
      </c>
      <c r="H244">
        <v>1</v>
      </c>
      <c r="I244">
        <v>1</v>
      </c>
      <c r="J244">
        <v>1</v>
      </c>
      <c r="K244" s="44" t="s">
        <v>186</v>
      </c>
      <c r="L244">
        <v>1</v>
      </c>
      <c r="M244" s="44" t="s">
        <v>187</v>
      </c>
      <c r="N244" s="44" t="s">
        <v>188</v>
      </c>
      <c r="O244">
        <v>98</v>
      </c>
      <c r="P244">
        <v>99</v>
      </c>
      <c r="Q244" s="44" t="s">
        <v>189</v>
      </c>
      <c r="R244" s="44" t="s">
        <v>189</v>
      </c>
      <c r="S244">
        <v>9</v>
      </c>
      <c r="T244" s="44" t="s">
        <v>190</v>
      </c>
      <c r="U244">
        <v>4</v>
      </c>
      <c r="V244" s="44" t="s">
        <v>188</v>
      </c>
      <c r="W244">
        <v>99</v>
      </c>
      <c r="X244" s="44" t="s">
        <v>190</v>
      </c>
      <c r="Y244" s="44" t="s">
        <v>191</v>
      </c>
      <c r="Z244">
        <v>2016</v>
      </c>
      <c r="AA244" t="b">
        <v>0</v>
      </c>
      <c r="AB244">
        <v>5945</v>
      </c>
      <c r="AC244">
        <v>2940</v>
      </c>
      <c r="AD244">
        <v>0.49453322119428089</v>
      </c>
    </row>
    <row r="245" spans="1:30" hidden="1" x14ac:dyDescent="0.25">
      <c r="A245">
        <v>2022</v>
      </c>
      <c r="B245" s="44" t="s">
        <v>54</v>
      </c>
      <c r="C245" s="44" t="s">
        <v>8</v>
      </c>
      <c r="D245" s="44" t="s">
        <v>87</v>
      </c>
      <c r="F245">
        <v>1</v>
      </c>
      <c r="G245" s="44" t="s">
        <v>185</v>
      </c>
      <c r="H245">
        <v>1</v>
      </c>
      <c r="I245">
        <v>1</v>
      </c>
      <c r="J245">
        <v>1</v>
      </c>
      <c r="K245" s="44" t="s">
        <v>186</v>
      </c>
      <c r="L245">
        <v>2</v>
      </c>
      <c r="M245" s="44" t="s">
        <v>192</v>
      </c>
      <c r="N245" s="44" t="s">
        <v>188</v>
      </c>
      <c r="O245">
        <v>98</v>
      </c>
      <c r="P245">
        <v>99</v>
      </c>
      <c r="Q245" s="44" t="s">
        <v>189</v>
      </c>
      <c r="R245" s="44" t="s">
        <v>189</v>
      </c>
      <c r="S245">
        <v>9</v>
      </c>
      <c r="T245" s="44" t="s">
        <v>190</v>
      </c>
      <c r="U245">
        <v>4</v>
      </c>
      <c r="V245" s="44" t="s">
        <v>188</v>
      </c>
      <c r="W245">
        <v>99</v>
      </c>
      <c r="X245" s="44" t="s">
        <v>190</v>
      </c>
      <c r="Y245" s="44" t="s">
        <v>191</v>
      </c>
      <c r="Z245">
        <v>2016</v>
      </c>
      <c r="AA245" t="b">
        <v>0</v>
      </c>
      <c r="AB245">
        <v>4998</v>
      </c>
      <c r="AC245">
        <v>2622</v>
      </c>
      <c r="AD245">
        <v>0.52460984393757504</v>
      </c>
    </row>
    <row r="246" spans="1:30" hidden="1" x14ac:dyDescent="0.25">
      <c r="A246">
        <v>2022</v>
      </c>
      <c r="B246" s="44" t="s">
        <v>54</v>
      </c>
      <c r="C246" s="44" t="s">
        <v>8</v>
      </c>
      <c r="D246" s="44" t="s">
        <v>87</v>
      </c>
      <c r="F246">
        <v>2</v>
      </c>
      <c r="G246" s="44" t="s">
        <v>194</v>
      </c>
      <c r="H246">
        <v>1</v>
      </c>
      <c r="I246">
        <v>1</v>
      </c>
      <c r="J246">
        <v>1</v>
      </c>
      <c r="K246" s="44" t="s">
        <v>186</v>
      </c>
      <c r="L246">
        <v>1</v>
      </c>
      <c r="M246" s="44" t="s">
        <v>187</v>
      </c>
      <c r="N246" s="44" t="s">
        <v>188</v>
      </c>
      <c r="O246">
        <v>98</v>
      </c>
      <c r="P246">
        <v>99</v>
      </c>
      <c r="Q246" s="44" t="s">
        <v>189</v>
      </c>
      <c r="R246" s="44" t="s">
        <v>189</v>
      </c>
      <c r="S246">
        <v>9</v>
      </c>
      <c r="T246" s="44" t="s">
        <v>190</v>
      </c>
      <c r="U246">
        <v>4</v>
      </c>
      <c r="V246" s="44" t="s">
        <v>188</v>
      </c>
      <c r="W246">
        <v>99</v>
      </c>
      <c r="X246" s="44" t="s">
        <v>190</v>
      </c>
      <c r="Y246" s="44" t="s">
        <v>191</v>
      </c>
      <c r="Z246">
        <v>2016</v>
      </c>
      <c r="AA246" t="b">
        <v>0</v>
      </c>
      <c r="AB246">
        <v>743</v>
      </c>
      <c r="AC246">
        <v>376</v>
      </c>
      <c r="AD246">
        <v>0.50605652759084796</v>
      </c>
    </row>
    <row r="247" spans="1:30" hidden="1" x14ac:dyDescent="0.25">
      <c r="A247">
        <v>2022</v>
      </c>
      <c r="B247" s="44" t="s">
        <v>54</v>
      </c>
      <c r="C247" s="44" t="s">
        <v>8</v>
      </c>
      <c r="D247" s="44" t="s">
        <v>87</v>
      </c>
      <c r="F247">
        <v>2</v>
      </c>
      <c r="G247" s="44" t="s">
        <v>194</v>
      </c>
      <c r="H247">
        <v>1</v>
      </c>
      <c r="I247">
        <v>1</v>
      </c>
      <c r="J247">
        <v>1</v>
      </c>
      <c r="K247" s="44" t="s">
        <v>186</v>
      </c>
      <c r="L247">
        <v>3</v>
      </c>
      <c r="M247" s="44" t="s">
        <v>193</v>
      </c>
      <c r="N247" s="44" t="s">
        <v>188</v>
      </c>
      <c r="O247">
        <v>98</v>
      </c>
      <c r="P247">
        <v>99</v>
      </c>
      <c r="Q247" s="44" t="s">
        <v>189</v>
      </c>
      <c r="R247" s="44" t="s">
        <v>189</v>
      </c>
      <c r="S247">
        <v>9</v>
      </c>
      <c r="T247" s="44" t="s">
        <v>190</v>
      </c>
      <c r="U247">
        <v>4</v>
      </c>
      <c r="V247" s="44" t="s">
        <v>188</v>
      </c>
      <c r="W247">
        <v>99</v>
      </c>
      <c r="X247" s="44" t="s">
        <v>190</v>
      </c>
      <c r="Y247" s="44" t="s">
        <v>191</v>
      </c>
      <c r="Z247">
        <v>2016</v>
      </c>
      <c r="AA247" t="b">
        <v>0</v>
      </c>
      <c r="AB247">
        <v>94</v>
      </c>
      <c r="AC247">
        <v>1</v>
      </c>
      <c r="AD247">
        <v>1.0638297872340425E-2</v>
      </c>
    </row>
    <row r="248" spans="1:30" x14ac:dyDescent="0.25">
      <c r="A248">
        <v>2022</v>
      </c>
      <c r="B248" s="44" t="s">
        <v>54</v>
      </c>
      <c r="C248" s="44" t="s">
        <v>8</v>
      </c>
      <c r="D248" s="44" t="s">
        <v>87</v>
      </c>
      <c r="F248">
        <v>4</v>
      </c>
      <c r="G248" s="44" t="s">
        <v>196</v>
      </c>
      <c r="H248">
        <v>1</v>
      </c>
      <c r="I248">
        <v>1</v>
      </c>
      <c r="J248">
        <v>1</v>
      </c>
      <c r="K248" s="44" t="s">
        <v>186</v>
      </c>
      <c r="L248">
        <v>4</v>
      </c>
      <c r="M248" s="44" t="s">
        <v>195</v>
      </c>
      <c r="N248" s="44" t="s">
        <v>188</v>
      </c>
      <c r="O248">
        <v>98</v>
      </c>
      <c r="P248">
        <v>99</v>
      </c>
      <c r="Q248" s="44" t="s">
        <v>189</v>
      </c>
      <c r="R248" s="44" t="s">
        <v>189</v>
      </c>
      <c r="S248">
        <v>9</v>
      </c>
      <c r="T248" s="44" t="s">
        <v>190</v>
      </c>
      <c r="U248">
        <v>4</v>
      </c>
      <c r="V248" s="44" t="s">
        <v>188</v>
      </c>
      <c r="W248">
        <v>99</v>
      </c>
      <c r="X248" s="44" t="s">
        <v>190</v>
      </c>
      <c r="Y248" s="44" t="s">
        <v>191</v>
      </c>
      <c r="Z248">
        <v>2019</v>
      </c>
      <c r="AA248" t="b">
        <v>0</v>
      </c>
      <c r="AB248">
        <v>1024</v>
      </c>
      <c r="AC248">
        <v>322</v>
      </c>
      <c r="AD248">
        <v>0.314453125</v>
      </c>
    </row>
    <row r="249" spans="1:30" hidden="1" x14ac:dyDescent="0.25">
      <c r="A249">
        <v>2022</v>
      </c>
      <c r="B249" s="44" t="s">
        <v>59</v>
      </c>
      <c r="C249" s="44" t="s">
        <v>111</v>
      </c>
      <c r="D249" s="44" t="s">
        <v>83</v>
      </c>
      <c r="F249">
        <v>1</v>
      </c>
      <c r="G249" s="44" t="s">
        <v>185</v>
      </c>
      <c r="H249">
        <v>1</v>
      </c>
      <c r="I249">
        <v>1</v>
      </c>
      <c r="J249">
        <v>1</v>
      </c>
      <c r="K249" s="44" t="s">
        <v>186</v>
      </c>
      <c r="L249">
        <v>1</v>
      </c>
      <c r="M249" s="44" t="s">
        <v>187</v>
      </c>
      <c r="N249" s="44" t="s">
        <v>188</v>
      </c>
      <c r="O249">
        <v>98</v>
      </c>
      <c r="P249">
        <v>99</v>
      </c>
      <c r="Q249" s="44" t="s">
        <v>189</v>
      </c>
      <c r="R249" s="44" t="s">
        <v>189</v>
      </c>
      <c r="S249">
        <v>9</v>
      </c>
      <c r="T249" s="44" t="s">
        <v>190</v>
      </c>
      <c r="U249">
        <v>4</v>
      </c>
      <c r="V249" s="44" t="s">
        <v>188</v>
      </c>
      <c r="W249">
        <v>99</v>
      </c>
      <c r="X249" s="44" t="s">
        <v>190</v>
      </c>
      <c r="Y249" s="44" t="s">
        <v>191</v>
      </c>
      <c r="Z249">
        <v>2016</v>
      </c>
      <c r="AA249" t="b">
        <v>0</v>
      </c>
      <c r="AB249">
        <v>33184</v>
      </c>
      <c r="AC249">
        <v>23010</v>
      </c>
      <c r="AD249">
        <v>0.69340646094503378</v>
      </c>
    </row>
    <row r="250" spans="1:30" hidden="1" x14ac:dyDescent="0.25">
      <c r="A250">
        <v>2022</v>
      </c>
      <c r="B250" s="44" t="s">
        <v>59</v>
      </c>
      <c r="C250" s="44" t="s">
        <v>111</v>
      </c>
      <c r="D250" s="44" t="s">
        <v>83</v>
      </c>
      <c r="F250">
        <v>1</v>
      </c>
      <c r="G250" s="44" t="s">
        <v>185</v>
      </c>
      <c r="H250">
        <v>1</v>
      </c>
      <c r="I250">
        <v>1</v>
      </c>
      <c r="J250">
        <v>1</v>
      </c>
      <c r="K250" s="44" t="s">
        <v>186</v>
      </c>
      <c r="L250">
        <v>2</v>
      </c>
      <c r="M250" s="44" t="s">
        <v>192</v>
      </c>
      <c r="N250" s="44" t="s">
        <v>188</v>
      </c>
      <c r="O250">
        <v>98</v>
      </c>
      <c r="P250">
        <v>99</v>
      </c>
      <c r="Q250" s="44" t="s">
        <v>189</v>
      </c>
      <c r="R250" s="44" t="s">
        <v>189</v>
      </c>
      <c r="S250">
        <v>9</v>
      </c>
      <c r="T250" s="44" t="s">
        <v>190</v>
      </c>
      <c r="U250">
        <v>4</v>
      </c>
      <c r="V250" s="44" t="s">
        <v>188</v>
      </c>
      <c r="W250">
        <v>99</v>
      </c>
      <c r="X250" s="44" t="s">
        <v>190</v>
      </c>
      <c r="Y250" s="44" t="s">
        <v>191</v>
      </c>
      <c r="Z250">
        <v>2016</v>
      </c>
      <c r="AA250" t="b">
        <v>0</v>
      </c>
      <c r="AB250">
        <v>33022</v>
      </c>
      <c r="AC250">
        <v>22924</v>
      </c>
      <c r="AD250">
        <v>0.6942038640906063</v>
      </c>
    </row>
    <row r="251" spans="1:30" hidden="1" x14ac:dyDescent="0.25">
      <c r="A251">
        <v>2022</v>
      </c>
      <c r="B251" s="44" t="s">
        <v>59</v>
      </c>
      <c r="C251" s="44" t="s">
        <v>111</v>
      </c>
      <c r="D251" s="44" t="s">
        <v>83</v>
      </c>
      <c r="F251">
        <v>2</v>
      </c>
      <c r="G251" s="44" t="s">
        <v>194</v>
      </c>
      <c r="H251">
        <v>1</v>
      </c>
      <c r="I251">
        <v>1</v>
      </c>
      <c r="J251">
        <v>1</v>
      </c>
      <c r="K251" s="44" t="s">
        <v>186</v>
      </c>
      <c r="L251">
        <v>1</v>
      </c>
      <c r="M251" s="44" t="s">
        <v>187</v>
      </c>
      <c r="N251" s="44" t="s">
        <v>188</v>
      </c>
      <c r="O251">
        <v>98</v>
      </c>
      <c r="P251">
        <v>99</v>
      </c>
      <c r="Q251" s="44" t="s">
        <v>189</v>
      </c>
      <c r="R251" s="44" t="s">
        <v>189</v>
      </c>
      <c r="S251">
        <v>9</v>
      </c>
      <c r="T251" s="44" t="s">
        <v>190</v>
      </c>
      <c r="U251">
        <v>4</v>
      </c>
      <c r="V251" s="44" t="s">
        <v>188</v>
      </c>
      <c r="W251">
        <v>99</v>
      </c>
      <c r="X251" s="44" t="s">
        <v>190</v>
      </c>
      <c r="Y251" s="44" t="s">
        <v>191</v>
      </c>
      <c r="Z251">
        <v>2016</v>
      </c>
      <c r="AA251" t="b">
        <v>0</v>
      </c>
      <c r="AB251">
        <v>17318</v>
      </c>
      <c r="AC251">
        <v>10321</v>
      </c>
      <c r="AD251">
        <v>0.59596951149093425</v>
      </c>
    </row>
    <row r="252" spans="1:30" hidden="1" x14ac:dyDescent="0.25">
      <c r="A252">
        <v>2022</v>
      </c>
      <c r="B252" s="44" t="s">
        <v>59</v>
      </c>
      <c r="C252" s="44" t="s">
        <v>111</v>
      </c>
      <c r="D252" s="44" t="s">
        <v>83</v>
      </c>
      <c r="F252">
        <v>2</v>
      </c>
      <c r="G252" s="44" t="s">
        <v>194</v>
      </c>
      <c r="H252">
        <v>1</v>
      </c>
      <c r="I252">
        <v>1</v>
      </c>
      <c r="J252">
        <v>1</v>
      </c>
      <c r="K252" s="44" t="s">
        <v>186</v>
      </c>
      <c r="L252">
        <v>3</v>
      </c>
      <c r="M252" s="44" t="s">
        <v>193</v>
      </c>
      <c r="N252" s="44" t="s">
        <v>188</v>
      </c>
      <c r="O252">
        <v>98</v>
      </c>
      <c r="P252">
        <v>99</v>
      </c>
      <c r="Q252" s="44" t="s">
        <v>189</v>
      </c>
      <c r="R252" s="44" t="s">
        <v>189</v>
      </c>
      <c r="S252">
        <v>9</v>
      </c>
      <c r="T252" s="44" t="s">
        <v>190</v>
      </c>
      <c r="U252">
        <v>4</v>
      </c>
      <c r="V252" s="44" t="s">
        <v>188</v>
      </c>
      <c r="W252">
        <v>99</v>
      </c>
      <c r="X252" s="44" t="s">
        <v>190</v>
      </c>
      <c r="Y252" s="44" t="s">
        <v>191</v>
      </c>
      <c r="Z252">
        <v>2016</v>
      </c>
      <c r="AA252" t="b">
        <v>0</v>
      </c>
      <c r="AB252">
        <v>208</v>
      </c>
      <c r="AC252">
        <v>111</v>
      </c>
      <c r="AD252">
        <v>0.53365384615384615</v>
      </c>
    </row>
    <row r="253" spans="1:30" x14ac:dyDescent="0.25">
      <c r="A253">
        <v>2022</v>
      </c>
      <c r="B253" s="44" t="s">
        <v>59</v>
      </c>
      <c r="C253" s="44" t="s">
        <v>111</v>
      </c>
      <c r="D253" s="44" t="s">
        <v>83</v>
      </c>
      <c r="F253">
        <v>4</v>
      </c>
      <c r="G253" s="44" t="s">
        <v>196</v>
      </c>
      <c r="H253">
        <v>1</v>
      </c>
      <c r="I253">
        <v>1</v>
      </c>
      <c r="J253">
        <v>1</v>
      </c>
      <c r="K253" s="44" t="s">
        <v>186</v>
      </c>
      <c r="L253">
        <v>4</v>
      </c>
      <c r="M253" s="44" t="s">
        <v>195</v>
      </c>
      <c r="N253" s="44" t="s">
        <v>188</v>
      </c>
      <c r="O253">
        <v>98</v>
      </c>
      <c r="P253">
        <v>99</v>
      </c>
      <c r="Q253" s="44" t="s">
        <v>189</v>
      </c>
      <c r="R253" s="44" t="s">
        <v>189</v>
      </c>
      <c r="S253">
        <v>9</v>
      </c>
      <c r="T253" s="44" t="s">
        <v>190</v>
      </c>
      <c r="U253">
        <v>4</v>
      </c>
      <c r="V253" s="44" t="s">
        <v>188</v>
      </c>
      <c r="W253">
        <v>99</v>
      </c>
      <c r="X253" s="44" t="s">
        <v>190</v>
      </c>
      <c r="Y253" s="44" t="s">
        <v>191</v>
      </c>
      <c r="Z253">
        <v>2019</v>
      </c>
      <c r="AA253" t="b">
        <v>0</v>
      </c>
      <c r="AB253">
        <v>18454</v>
      </c>
      <c r="AC253">
        <v>6005</v>
      </c>
      <c r="AD253">
        <v>0.32540370651349299</v>
      </c>
    </row>
    <row r="254" spans="1:30" hidden="1" x14ac:dyDescent="0.25">
      <c r="A254">
        <v>2022</v>
      </c>
      <c r="B254" s="44" t="s">
        <v>60</v>
      </c>
      <c r="C254" s="44" t="s">
        <v>11</v>
      </c>
      <c r="D254" s="44" t="s">
        <v>87</v>
      </c>
      <c r="F254">
        <v>1</v>
      </c>
      <c r="G254" s="44" t="s">
        <v>185</v>
      </c>
      <c r="H254">
        <v>1</v>
      </c>
      <c r="I254">
        <v>1</v>
      </c>
      <c r="J254">
        <v>1</v>
      </c>
      <c r="K254" s="44" t="s">
        <v>186</v>
      </c>
      <c r="L254">
        <v>2</v>
      </c>
      <c r="M254" s="44" t="s">
        <v>192</v>
      </c>
      <c r="N254" s="44" t="s">
        <v>188</v>
      </c>
      <c r="O254">
        <v>98</v>
      </c>
      <c r="P254">
        <v>99</v>
      </c>
      <c r="Q254" s="44" t="s">
        <v>189</v>
      </c>
      <c r="R254" s="44" t="s">
        <v>189</v>
      </c>
      <c r="S254">
        <v>9</v>
      </c>
      <c r="T254" s="44" t="s">
        <v>190</v>
      </c>
      <c r="U254">
        <v>4</v>
      </c>
      <c r="V254" s="44" t="s">
        <v>188</v>
      </c>
      <c r="W254">
        <v>99</v>
      </c>
      <c r="X254" s="44" t="s">
        <v>190</v>
      </c>
      <c r="Y254" s="44" t="s">
        <v>191</v>
      </c>
      <c r="Z254">
        <v>2016</v>
      </c>
      <c r="AA254" t="b">
        <v>0</v>
      </c>
      <c r="AB254">
        <v>5115</v>
      </c>
      <c r="AC254">
        <v>3089</v>
      </c>
      <c r="AD254">
        <v>0.60391006842619743</v>
      </c>
    </row>
    <row r="255" spans="1:30" hidden="1" x14ac:dyDescent="0.25">
      <c r="A255">
        <v>2022</v>
      </c>
      <c r="B255" s="44" t="s">
        <v>60</v>
      </c>
      <c r="C255" s="44" t="s">
        <v>11</v>
      </c>
      <c r="D255" s="44" t="s">
        <v>87</v>
      </c>
      <c r="F255">
        <v>1</v>
      </c>
      <c r="G255" s="44" t="s">
        <v>185</v>
      </c>
      <c r="H255">
        <v>1</v>
      </c>
      <c r="I255">
        <v>1</v>
      </c>
      <c r="J255">
        <v>1</v>
      </c>
      <c r="K255" s="44" t="s">
        <v>186</v>
      </c>
      <c r="L255">
        <v>3</v>
      </c>
      <c r="M255" s="44" t="s">
        <v>193</v>
      </c>
      <c r="N255" s="44" t="s">
        <v>188</v>
      </c>
      <c r="O255">
        <v>98</v>
      </c>
      <c r="P255">
        <v>99</v>
      </c>
      <c r="Q255" s="44" t="s">
        <v>189</v>
      </c>
      <c r="R255" s="44" t="s">
        <v>189</v>
      </c>
      <c r="S255">
        <v>9</v>
      </c>
      <c r="T255" s="44" t="s">
        <v>190</v>
      </c>
      <c r="U255">
        <v>4</v>
      </c>
      <c r="V255" s="44" t="s">
        <v>188</v>
      </c>
      <c r="W255">
        <v>99</v>
      </c>
      <c r="X255" s="44" t="s">
        <v>190</v>
      </c>
      <c r="Y255" s="44" t="s">
        <v>191</v>
      </c>
      <c r="Z255">
        <v>2016</v>
      </c>
      <c r="AA255" t="b">
        <v>0</v>
      </c>
      <c r="AB255">
        <v>136</v>
      </c>
      <c r="AC255">
        <v>22</v>
      </c>
      <c r="AD255">
        <v>0.16176470588235295</v>
      </c>
    </row>
    <row r="256" spans="1:30" hidden="1" x14ac:dyDescent="0.25">
      <c r="A256">
        <v>2022</v>
      </c>
      <c r="B256" s="44" t="s">
        <v>60</v>
      </c>
      <c r="C256" s="44" t="s">
        <v>11</v>
      </c>
      <c r="D256" s="44" t="s">
        <v>87</v>
      </c>
      <c r="F256">
        <v>2</v>
      </c>
      <c r="G256" s="44" t="s">
        <v>194</v>
      </c>
      <c r="H256">
        <v>1</v>
      </c>
      <c r="I256">
        <v>1</v>
      </c>
      <c r="J256">
        <v>1</v>
      </c>
      <c r="K256" s="44" t="s">
        <v>186</v>
      </c>
      <c r="L256">
        <v>1</v>
      </c>
      <c r="M256" s="44" t="s">
        <v>187</v>
      </c>
      <c r="N256" s="44" t="s">
        <v>188</v>
      </c>
      <c r="O256">
        <v>98</v>
      </c>
      <c r="P256">
        <v>99</v>
      </c>
      <c r="Q256" s="44" t="s">
        <v>189</v>
      </c>
      <c r="R256" s="44" t="s">
        <v>189</v>
      </c>
      <c r="S256">
        <v>9</v>
      </c>
      <c r="T256" s="44" t="s">
        <v>190</v>
      </c>
      <c r="U256">
        <v>4</v>
      </c>
      <c r="V256" s="44" t="s">
        <v>188</v>
      </c>
      <c r="W256">
        <v>99</v>
      </c>
      <c r="X256" s="44" t="s">
        <v>190</v>
      </c>
      <c r="Y256" s="44" t="s">
        <v>191</v>
      </c>
      <c r="Z256">
        <v>2016</v>
      </c>
      <c r="AA256" t="b">
        <v>0</v>
      </c>
      <c r="AB256">
        <v>977</v>
      </c>
      <c r="AC256">
        <v>470</v>
      </c>
      <c r="AD256">
        <v>0.48106448311156602</v>
      </c>
    </row>
    <row r="257" spans="1:30" hidden="1" x14ac:dyDescent="0.25">
      <c r="A257">
        <v>2022</v>
      </c>
      <c r="B257" s="44" t="s">
        <v>60</v>
      </c>
      <c r="C257" s="44" t="s">
        <v>11</v>
      </c>
      <c r="D257" s="44" t="s">
        <v>87</v>
      </c>
      <c r="F257">
        <v>2</v>
      </c>
      <c r="G257" s="44" t="s">
        <v>194</v>
      </c>
      <c r="H257">
        <v>1</v>
      </c>
      <c r="I257">
        <v>1</v>
      </c>
      <c r="J257">
        <v>1</v>
      </c>
      <c r="K257" s="44" t="s">
        <v>186</v>
      </c>
      <c r="L257">
        <v>2</v>
      </c>
      <c r="M257" s="44" t="s">
        <v>192</v>
      </c>
      <c r="N257" s="44" t="s">
        <v>188</v>
      </c>
      <c r="O257">
        <v>98</v>
      </c>
      <c r="P257">
        <v>99</v>
      </c>
      <c r="Q257" s="44" t="s">
        <v>189</v>
      </c>
      <c r="R257" s="44" t="s">
        <v>189</v>
      </c>
      <c r="S257">
        <v>9</v>
      </c>
      <c r="T257" s="44" t="s">
        <v>190</v>
      </c>
      <c r="U257">
        <v>4</v>
      </c>
      <c r="V257" s="44" t="s">
        <v>188</v>
      </c>
      <c r="W257">
        <v>99</v>
      </c>
      <c r="X257" s="44" t="s">
        <v>190</v>
      </c>
      <c r="Y257" s="44" t="s">
        <v>191</v>
      </c>
      <c r="Z257">
        <v>2016</v>
      </c>
      <c r="AA257" t="b">
        <v>0</v>
      </c>
      <c r="AB257">
        <v>718</v>
      </c>
      <c r="AC257">
        <v>406</v>
      </c>
      <c r="AD257">
        <v>0.56545961002785516</v>
      </c>
    </row>
    <row r="258" spans="1:30" x14ac:dyDescent="0.25">
      <c r="A258">
        <v>2022</v>
      </c>
      <c r="B258" s="44" t="s">
        <v>60</v>
      </c>
      <c r="C258" s="44" t="s">
        <v>11</v>
      </c>
      <c r="D258" s="44" t="s">
        <v>87</v>
      </c>
      <c r="F258">
        <v>4</v>
      </c>
      <c r="G258" s="44" t="s">
        <v>196</v>
      </c>
      <c r="H258">
        <v>1</v>
      </c>
      <c r="I258">
        <v>1</v>
      </c>
      <c r="J258">
        <v>1</v>
      </c>
      <c r="K258" s="44" t="s">
        <v>186</v>
      </c>
      <c r="L258">
        <v>4</v>
      </c>
      <c r="M258" s="44" t="s">
        <v>195</v>
      </c>
      <c r="N258" s="44" t="s">
        <v>188</v>
      </c>
      <c r="O258">
        <v>98</v>
      </c>
      <c r="P258">
        <v>99</v>
      </c>
      <c r="Q258" s="44" t="s">
        <v>189</v>
      </c>
      <c r="R258" s="44" t="s">
        <v>189</v>
      </c>
      <c r="S258">
        <v>9</v>
      </c>
      <c r="T258" s="44" t="s">
        <v>190</v>
      </c>
      <c r="U258">
        <v>4</v>
      </c>
      <c r="V258" s="44" t="s">
        <v>188</v>
      </c>
      <c r="W258">
        <v>99</v>
      </c>
      <c r="X258" s="44" t="s">
        <v>190</v>
      </c>
      <c r="Y258" s="44" t="s">
        <v>191</v>
      </c>
      <c r="Z258">
        <v>2019</v>
      </c>
      <c r="AA258" t="b">
        <v>0</v>
      </c>
      <c r="AB258">
        <v>1278</v>
      </c>
      <c r="AC258">
        <v>505</v>
      </c>
      <c r="AD258">
        <v>0.39514866979655711</v>
      </c>
    </row>
    <row r="259" spans="1:30" hidden="1" x14ac:dyDescent="0.25">
      <c r="A259">
        <v>2022</v>
      </c>
      <c r="B259" s="44" t="s">
        <v>55</v>
      </c>
      <c r="C259" s="44" t="s">
        <v>108</v>
      </c>
      <c r="D259" s="44" t="s">
        <v>85</v>
      </c>
      <c r="F259">
        <v>1</v>
      </c>
      <c r="G259" s="44" t="s">
        <v>185</v>
      </c>
      <c r="H259">
        <v>1</v>
      </c>
      <c r="I259">
        <v>1</v>
      </c>
      <c r="J259">
        <v>1</v>
      </c>
      <c r="K259" s="44" t="s">
        <v>186</v>
      </c>
      <c r="L259">
        <v>3</v>
      </c>
      <c r="M259" s="44" t="s">
        <v>193</v>
      </c>
      <c r="N259" s="44" t="s">
        <v>188</v>
      </c>
      <c r="O259">
        <v>98</v>
      </c>
      <c r="P259">
        <v>99</v>
      </c>
      <c r="Q259" s="44" t="s">
        <v>189</v>
      </c>
      <c r="R259" s="44" t="s">
        <v>189</v>
      </c>
      <c r="S259">
        <v>9</v>
      </c>
      <c r="T259" s="44" t="s">
        <v>190</v>
      </c>
      <c r="U259">
        <v>4</v>
      </c>
      <c r="V259" s="44" t="s">
        <v>188</v>
      </c>
      <c r="W259">
        <v>99</v>
      </c>
      <c r="X259" s="44" t="s">
        <v>190</v>
      </c>
      <c r="Y259" s="44" t="s">
        <v>191</v>
      </c>
      <c r="Z259">
        <v>2016</v>
      </c>
      <c r="AA259" t="b">
        <v>0</v>
      </c>
      <c r="AB259">
        <v>1165</v>
      </c>
      <c r="AC259">
        <v>633</v>
      </c>
      <c r="AD259">
        <v>0.54334763948497855</v>
      </c>
    </row>
    <row r="260" spans="1:30" hidden="1" x14ac:dyDescent="0.25">
      <c r="A260">
        <v>2022</v>
      </c>
      <c r="B260" s="44" t="s">
        <v>55</v>
      </c>
      <c r="C260" s="44" t="s">
        <v>108</v>
      </c>
      <c r="D260" s="44" t="s">
        <v>85</v>
      </c>
      <c r="F260">
        <v>2</v>
      </c>
      <c r="G260" s="44" t="s">
        <v>194</v>
      </c>
      <c r="H260">
        <v>1</v>
      </c>
      <c r="I260">
        <v>1</v>
      </c>
      <c r="J260">
        <v>1</v>
      </c>
      <c r="K260" s="44" t="s">
        <v>186</v>
      </c>
      <c r="L260">
        <v>2</v>
      </c>
      <c r="M260" s="44" t="s">
        <v>192</v>
      </c>
      <c r="N260" s="44" t="s">
        <v>188</v>
      </c>
      <c r="O260">
        <v>98</v>
      </c>
      <c r="P260">
        <v>99</v>
      </c>
      <c r="Q260" s="44" t="s">
        <v>189</v>
      </c>
      <c r="R260" s="44" t="s">
        <v>189</v>
      </c>
      <c r="S260">
        <v>9</v>
      </c>
      <c r="T260" s="44" t="s">
        <v>190</v>
      </c>
      <c r="U260">
        <v>4</v>
      </c>
      <c r="V260" s="44" t="s">
        <v>188</v>
      </c>
      <c r="W260">
        <v>99</v>
      </c>
      <c r="X260" s="44" t="s">
        <v>190</v>
      </c>
      <c r="Y260" s="44" t="s">
        <v>191</v>
      </c>
      <c r="Z260">
        <v>2016</v>
      </c>
      <c r="AA260" t="b">
        <v>0</v>
      </c>
      <c r="AB260">
        <v>3134</v>
      </c>
      <c r="AC260">
        <v>1989</v>
      </c>
      <c r="AD260">
        <v>0.63465220165922143</v>
      </c>
    </row>
    <row r="261" spans="1:30" hidden="1" x14ac:dyDescent="0.25">
      <c r="A261">
        <v>2022</v>
      </c>
      <c r="B261" s="44" t="s">
        <v>57</v>
      </c>
      <c r="C261" s="44" t="s">
        <v>109</v>
      </c>
      <c r="D261" s="44" t="s">
        <v>90</v>
      </c>
      <c r="F261">
        <v>1</v>
      </c>
      <c r="G261" s="44" t="s">
        <v>185</v>
      </c>
      <c r="H261">
        <v>1</v>
      </c>
      <c r="I261">
        <v>1</v>
      </c>
      <c r="J261">
        <v>1</v>
      </c>
      <c r="K261" s="44" t="s">
        <v>186</v>
      </c>
      <c r="L261">
        <v>2</v>
      </c>
      <c r="M261" s="44" t="s">
        <v>192</v>
      </c>
      <c r="N261" s="44" t="s">
        <v>188</v>
      </c>
      <c r="O261">
        <v>98</v>
      </c>
      <c r="P261">
        <v>99</v>
      </c>
      <c r="Q261" s="44" t="s">
        <v>189</v>
      </c>
      <c r="R261" s="44" t="s">
        <v>189</v>
      </c>
      <c r="S261">
        <v>9</v>
      </c>
      <c r="T261" s="44" t="s">
        <v>190</v>
      </c>
      <c r="U261">
        <v>4</v>
      </c>
      <c r="V261" s="44" t="s">
        <v>188</v>
      </c>
      <c r="W261">
        <v>99</v>
      </c>
      <c r="X261" s="44" t="s">
        <v>190</v>
      </c>
      <c r="Y261" s="44" t="s">
        <v>191</v>
      </c>
      <c r="Z261">
        <v>2016</v>
      </c>
      <c r="AA261" t="b">
        <v>0</v>
      </c>
      <c r="AB261">
        <v>5074</v>
      </c>
      <c r="AC261">
        <v>3438</v>
      </c>
      <c r="AD261">
        <v>0.67757193535672056</v>
      </c>
    </row>
    <row r="262" spans="1:30" hidden="1" x14ac:dyDescent="0.25">
      <c r="A262">
        <v>2022</v>
      </c>
      <c r="B262" s="44" t="s">
        <v>57</v>
      </c>
      <c r="C262" s="44" t="s">
        <v>109</v>
      </c>
      <c r="D262" s="44" t="s">
        <v>90</v>
      </c>
      <c r="F262">
        <v>1</v>
      </c>
      <c r="G262" s="44" t="s">
        <v>185</v>
      </c>
      <c r="H262">
        <v>1</v>
      </c>
      <c r="I262">
        <v>1</v>
      </c>
      <c r="J262">
        <v>1</v>
      </c>
      <c r="K262" s="44" t="s">
        <v>186</v>
      </c>
      <c r="L262">
        <v>3</v>
      </c>
      <c r="M262" s="44" t="s">
        <v>193</v>
      </c>
      <c r="N262" s="44" t="s">
        <v>188</v>
      </c>
      <c r="O262">
        <v>98</v>
      </c>
      <c r="P262">
        <v>99</v>
      </c>
      <c r="Q262" s="44" t="s">
        <v>189</v>
      </c>
      <c r="R262" s="44" t="s">
        <v>189</v>
      </c>
      <c r="S262">
        <v>9</v>
      </c>
      <c r="T262" s="44" t="s">
        <v>190</v>
      </c>
      <c r="U262">
        <v>4</v>
      </c>
      <c r="V262" s="44" t="s">
        <v>188</v>
      </c>
      <c r="W262">
        <v>99</v>
      </c>
      <c r="X262" s="44" t="s">
        <v>190</v>
      </c>
      <c r="Y262" s="44" t="s">
        <v>191</v>
      </c>
      <c r="Z262">
        <v>2016</v>
      </c>
      <c r="AA262" t="b">
        <v>0</v>
      </c>
      <c r="AB262">
        <v>90</v>
      </c>
      <c r="AC262">
        <v>44</v>
      </c>
      <c r="AD262">
        <v>0.48888888888888887</v>
      </c>
    </row>
    <row r="263" spans="1:30" hidden="1" x14ac:dyDescent="0.25">
      <c r="A263">
        <v>2022</v>
      </c>
      <c r="B263" s="44" t="s">
        <v>57</v>
      </c>
      <c r="C263" s="44" t="s">
        <v>109</v>
      </c>
      <c r="D263" s="44" t="s">
        <v>90</v>
      </c>
      <c r="F263">
        <v>2</v>
      </c>
      <c r="G263" s="44" t="s">
        <v>194</v>
      </c>
      <c r="H263">
        <v>1</v>
      </c>
      <c r="I263">
        <v>1</v>
      </c>
      <c r="J263">
        <v>1</v>
      </c>
      <c r="K263" s="44" t="s">
        <v>186</v>
      </c>
      <c r="L263">
        <v>1</v>
      </c>
      <c r="M263" s="44" t="s">
        <v>187</v>
      </c>
      <c r="N263" s="44" t="s">
        <v>188</v>
      </c>
      <c r="O263">
        <v>98</v>
      </c>
      <c r="P263">
        <v>99</v>
      </c>
      <c r="Q263" s="44" t="s">
        <v>189</v>
      </c>
      <c r="R263" s="44" t="s">
        <v>189</v>
      </c>
      <c r="S263">
        <v>9</v>
      </c>
      <c r="T263" s="44" t="s">
        <v>190</v>
      </c>
      <c r="U263">
        <v>4</v>
      </c>
      <c r="V263" s="44" t="s">
        <v>188</v>
      </c>
      <c r="W263">
        <v>99</v>
      </c>
      <c r="X263" s="44" t="s">
        <v>190</v>
      </c>
      <c r="Y263" s="44" t="s">
        <v>191</v>
      </c>
      <c r="Z263">
        <v>2016</v>
      </c>
      <c r="AA263" t="b">
        <v>0</v>
      </c>
      <c r="AB263">
        <v>5328</v>
      </c>
      <c r="AC263">
        <v>3166</v>
      </c>
      <c r="AD263">
        <v>0.59421921921921927</v>
      </c>
    </row>
    <row r="264" spans="1:30" hidden="1" x14ac:dyDescent="0.25">
      <c r="A264">
        <v>2022</v>
      </c>
      <c r="B264" s="44" t="s">
        <v>57</v>
      </c>
      <c r="C264" s="44" t="s">
        <v>109</v>
      </c>
      <c r="D264" s="44" t="s">
        <v>90</v>
      </c>
      <c r="F264">
        <v>2</v>
      </c>
      <c r="G264" s="44" t="s">
        <v>194</v>
      </c>
      <c r="H264">
        <v>1</v>
      </c>
      <c r="I264">
        <v>1</v>
      </c>
      <c r="J264">
        <v>1</v>
      </c>
      <c r="K264" s="44" t="s">
        <v>186</v>
      </c>
      <c r="L264">
        <v>2</v>
      </c>
      <c r="M264" s="44" t="s">
        <v>192</v>
      </c>
      <c r="N264" s="44" t="s">
        <v>188</v>
      </c>
      <c r="O264">
        <v>98</v>
      </c>
      <c r="P264">
        <v>99</v>
      </c>
      <c r="Q264" s="44" t="s">
        <v>189</v>
      </c>
      <c r="R264" s="44" t="s">
        <v>189</v>
      </c>
      <c r="S264">
        <v>9</v>
      </c>
      <c r="T264" s="44" t="s">
        <v>190</v>
      </c>
      <c r="U264">
        <v>4</v>
      </c>
      <c r="V264" s="44" t="s">
        <v>188</v>
      </c>
      <c r="W264">
        <v>99</v>
      </c>
      <c r="X264" s="44" t="s">
        <v>190</v>
      </c>
      <c r="Y264" s="44" t="s">
        <v>191</v>
      </c>
      <c r="Z264">
        <v>2016</v>
      </c>
      <c r="AA264" t="b">
        <v>0</v>
      </c>
      <c r="AB264">
        <v>4628</v>
      </c>
      <c r="AC264">
        <v>2839</v>
      </c>
      <c r="AD264">
        <v>0.61343993085566118</v>
      </c>
    </row>
    <row r="265" spans="1:30" x14ac:dyDescent="0.25">
      <c r="A265">
        <v>2022</v>
      </c>
      <c r="B265" s="44" t="s">
        <v>57</v>
      </c>
      <c r="C265" s="44" t="s">
        <v>109</v>
      </c>
      <c r="D265" s="44" t="s">
        <v>90</v>
      </c>
      <c r="F265">
        <v>4</v>
      </c>
      <c r="G265" s="44" t="s">
        <v>196</v>
      </c>
      <c r="H265">
        <v>1</v>
      </c>
      <c r="I265">
        <v>1</v>
      </c>
      <c r="J265">
        <v>1</v>
      </c>
      <c r="K265" s="44" t="s">
        <v>186</v>
      </c>
      <c r="L265">
        <v>4</v>
      </c>
      <c r="M265" s="44" t="s">
        <v>195</v>
      </c>
      <c r="N265" s="44" t="s">
        <v>188</v>
      </c>
      <c r="O265">
        <v>98</v>
      </c>
      <c r="P265">
        <v>99</v>
      </c>
      <c r="Q265" s="44" t="s">
        <v>189</v>
      </c>
      <c r="R265" s="44" t="s">
        <v>189</v>
      </c>
      <c r="S265">
        <v>9</v>
      </c>
      <c r="T265" s="44" t="s">
        <v>190</v>
      </c>
      <c r="U265">
        <v>4</v>
      </c>
      <c r="V265" s="44" t="s">
        <v>188</v>
      </c>
      <c r="W265">
        <v>99</v>
      </c>
      <c r="X265" s="44" t="s">
        <v>190</v>
      </c>
      <c r="Y265" s="44" t="s">
        <v>191</v>
      </c>
      <c r="Z265">
        <v>2019</v>
      </c>
      <c r="AA265" t="b">
        <v>0</v>
      </c>
      <c r="AB265">
        <v>1544</v>
      </c>
      <c r="AC265">
        <v>528</v>
      </c>
      <c r="AD265">
        <v>0.34196891191709844</v>
      </c>
    </row>
    <row r="266" spans="1:30" hidden="1" x14ac:dyDescent="0.25">
      <c r="A266">
        <v>2022</v>
      </c>
      <c r="B266" s="44" t="s">
        <v>58</v>
      </c>
      <c r="C266" s="44" t="s">
        <v>110</v>
      </c>
      <c r="D266" s="44" t="s">
        <v>90</v>
      </c>
      <c r="F266">
        <v>1</v>
      </c>
      <c r="G266" s="44" t="s">
        <v>185</v>
      </c>
      <c r="H266">
        <v>1</v>
      </c>
      <c r="I266">
        <v>1</v>
      </c>
      <c r="J266">
        <v>1</v>
      </c>
      <c r="K266" s="44" t="s">
        <v>186</v>
      </c>
      <c r="L266">
        <v>2</v>
      </c>
      <c r="M266" s="44" t="s">
        <v>192</v>
      </c>
      <c r="N266" s="44" t="s">
        <v>188</v>
      </c>
      <c r="O266">
        <v>98</v>
      </c>
      <c r="P266">
        <v>99</v>
      </c>
      <c r="Q266" s="44" t="s">
        <v>189</v>
      </c>
      <c r="R266" s="44" t="s">
        <v>189</v>
      </c>
      <c r="S266">
        <v>9</v>
      </c>
      <c r="T266" s="44" t="s">
        <v>190</v>
      </c>
      <c r="U266">
        <v>4</v>
      </c>
      <c r="V266" s="44" t="s">
        <v>188</v>
      </c>
      <c r="W266">
        <v>99</v>
      </c>
      <c r="X266" s="44" t="s">
        <v>190</v>
      </c>
      <c r="Y266" s="44" t="s">
        <v>191</v>
      </c>
      <c r="Z266">
        <v>2016</v>
      </c>
      <c r="AA266" t="b">
        <v>0</v>
      </c>
      <c r="AB266">
        <v>22020</v>
      </c>
      <c r="AC266">
        <v>15610</v>
      </c>
      <c r="AD266">
        <v>0.70890099909173476</v>
      </c>
    </row>
    <row r="267" spans="1:30" hidden="1" x14ac:dyDescent="0.25">
      <c r="A267">
        <v>2022</v>
      </c>
      <c r="B267" s="44" t="s">
        <v>58</v>
      </c>
      <c r="C267" s="44" t="s">
        <v>110</v>
      </c>
      <c r="D267" s="44" t="s">
        <v>90</v>
      </c>
      <c r="F267">
        <v>1</v>
      </c>
      <c r="G267" s="44" t="s">
        <v>185</v>
      </c>
      <c r="H267">
        <v>1</v>
      </c>
      <c r="I267">
        <v>1</v>
      </c>
      <c r="J267">
        <v>1</v>
      </c>
      <c r="K267" s="44" t="s">
        <v>186</v>
      </c>
      <c r="L267">
        <v>3</v>
      </c>
      <c r="M267" s="44" t="s">
        <v>193</v>
      </c>
      <c r="N267" s="44" t="s">
        <v>188</v>
      </c>
      <c r="O267">
        <v>98</v>
      </c>
      <c r="P267">
        <v>99</v>
      </c>
      <c r="Q267" s="44" t="s">
        <v>189</v>
      </c>
      <c r="R267" s="44" t="s">
        <v>189</v>
      </c>
      <c r="S267">
        <v>9</v>
      </c>
      <c r="T267" s="44" t="s">
        <v>190</v>
      </c>
      <c r="U267">
        <v>4</v>
      </c>
      <c r="V267" s="44" t="s">
        <v>188</v>
      </c>
      <c r="W267">
        <v>99</v>
      </c>
      <c r="X267" s="44" t="s">
        <v>190</v>
      </c>
      <c r="Y267" s="44" t="s">
        <v>191</v>
      </c>
      <c r="Z267">
        <v>2016</v>
      </c>
      <c r="AA267" t="b">
        <v>0</v>
      </c>
      <c r="AB267">
        <v>218</v>
      </c>
      <c r="AC267">
        <v>186</v>
      </c>
      <c r="AD267">
        <v>0.85321100917431192</v>
      </c>
    </row>
    <row r="268" spans="1:30" hidden="1" x14ac:dyDescent="0.25">
      <c r="A268">
        <v>2022</v>
      </c>
      <c r="B268" s="44" t="s">
        <v>58</v>
      </c>
      <c r="C268" s="44" t="s">
        <v>110</v>
      </c>
      <c r="D268" s="44" t="s">
        <v>90</v>
      </c>
      <c r="F268">
        <v>2</v>
      </c>
      <c r="G268" s="44" t="s">
        <v>194</v>
      </c>
      <c r="H268">
        <v>1</v>
      </c>
      <c r="I268">
        <v>1</v>
      </c>
      <c r="J268">
        <v>1</v>
      </c>
      <c r="K268" s="44" t="s">
        <v>186</v>
      </c>
      <c r="L268">
        <v>1</v>
      </c>
      <c r="M268" s="44" t="s">
        <v>187</v>
      </c>
      <c r="N268" s="44" t="s">
        <v>188</v>
      </c>
      <c r="O268">
        <v>98</v>
      </c>
      <c r="P268">
        <v>99</v>
      </c>
      <c r="Q268" s="44" t="s">
        <v>189</v>
      </c>
      <c r="R268" s="44" t="s">
        <v>189</v>
      </c>
      <c r="S268">
        <v>9</v>
      </c>
      <c r="T268" s="44" t="s">
        <v>190</v>
      </c>
      <c r="U268">
        <v>4</v>
      </c>
      <c r="V268" s="44" t="s">
        <v>188</v>
      </c>
      <c r="W268">
        <v>99</v>
      </c>
      <c r="X268" s="44" t="s">
        <v>190</v>
      </c>
      <c r="Y268" s="44" t="s">
        <v>191</v>
      </c>
      <c r="Z268">
        <v>2016</v>
      </c>
      <c r="AA268" t="b">
        <v>0</v>
      </c>
      <c r="AB268">
        <v>9524</v>
      </c>
      <c r="AC268">
        <v>6464</v>
      </c>
      <c r="AD268">
        <v>0.67870642587148255</v>
      </c>
    </row>
    <row r="269" spans="1:30" hidden="1" x14ac:dyDescent="0.25">
      <c r="A269">
        <v>2022</v>
      </c>
      <c r="B269" s="44" t="s">
        <v>58</v>
      </c>
      <c r="C269" s="44" t="s">
        <v>110</v>
      </c>
      <c r="D269" s="44" t="s">
        <v>90</v>
      </c>
      <c r="F269">
        <v>2</v>
      </c>
      <c r="G269" s="44" t="s">
        <v>194</v>
      </c>
      <c r="H269">
        <v>1</v>
      </c>
      <c r="I269">
        <v>1</v>
      </c>
      <c r="J269">
        <v>1</v>
      </c>
      <c r="K269" s="44" t="s">
        <v>186</v>
      </c>
      <c r="L269">
        <v>2</v>
      </c>
      <c r="M269" s="44" t="s">
        <v>192</v>
      </c>
      <c r="N269" s="44" t="s">
        <v>188</v>
      </c>
      <c r="O269">
        <v>98</v>
      </c>
      <c r="P269">
        <v>99</v>
      </c>
      <c r="Q269" s="44" t="s">
        <v>189</v>
      </c>
      <c r="R269" s="44" t="s">
        <v>189</v>
      </c>
      <c r="S269">
        <v>9</v>
      </c>
      <c r="T269" s="44" t="s">
        <v>190</v>
      </c>
      <c r="U269">
        <v>4</v>
      </c>
      <c r="V269" s="44" t="s">
        <v>188</v>
      </c>
      <c r="W269">
        <v>99</v>
      </c>
      <c r="X269" s="44" t="s">
        <v>190</v>
      </c>
      <c r="Y269" s="44" t="s">
        <v>191</v>
      </c>
      <c r="Z269">
        <v>2016</v>
      </c>
      <c r="AA269" t="b">
        <v>0</v>
      </c>
      <c r="AB269">
        <v>9394</v>
      </c>
      <c r="AC269">
        <v>6394</v>
      </c>
      <c r="AD269">
        <v>0.68064722163082814</v>
      </c>
    </row>
    <row r="270" spans="1:30" x14ac:dyDescent="0.25">
      <c r="A270">
        <v>2022</v>
      </c>
      <c r="B270" s="44" t="s">
        <v>58</v>
      </c>
      <c r="C270" s="44" t="s">
        <v>110</v>
      </c>
      <c r="D270" s="44" t="s">
        <v>90</v>
      </c>
      <c r="F270">
        <v>4</v>
      </c>
      <c r="G270" s="44" t="s">
        <v>196</v>
      </c>
      <c r="H270">
        <v>1</v>
      </c>
      <c r="I270">
        <v>1</v>
      </c>
      <c r="J270">
        <v>1</v>
      </c>
      <c r="K270" s="44" t="s">
        <v>186</v>
      </c>
      <c r="L270">
        <v>4</v>
      </c>
      <c r="M270" s="44" t="s">
        <v>195</v>
      </c>
      <c r="N270" s="44" t="s">
        <v>188</v>
      </c>
      <c r="O270">
        <v>98</v>
      </c>
      <c r="P270">
        <v>99</v>
      </c>
      <c r="Q270" s="44" t="s">
        <v>189</v>
      </c>
      <c r="R270" s="44" t="s">
        <v>189</v>
      </c>
      <c r="S270">
        <v>9</v>
      </c>
      <c r="T270" s="44" t="s">
        <v>190</v>
      </c>
      <c r="U270">
        <v>4</v>
      </c>
      <c r="V270" s="44" t="s">
        <v>188</v>
      </c>
      <c r="W270">
        <v>99</v>
      </c>
      <c r="X270" s="44" t="s">
        <v>190</v>
      </c>
      <c r="Y270" s="44" t="s">
        <v>191</v>
      </c>
      <c r="Z270">
        <v>2019</v>
      </c>
      <c r="AA270" t="b">
        <v>0</v>
      </c>
      <c r="AB270">
        <v>21703</v>
      </c>
      <c r="AC270">
        <v>5922</v>
      </c>
      <c r="AD270">
        <v>0.272865502465097</v>
      </c>
    </row>
    <row r="271" spans="1:30" hidden="1" x14ac:dyDescent="0.25">
      <c r="A271">
        <v>2022</v>
      </c>
      <c r="B271" s="44" t="s">
        <v>31</v>
      </c>
      <c r="C271" s="44" t="s">
        <v>10</v>
      </c>
      <c r="D271" s="44" t="s">
        <v>87</v>
      </c>
      <c r="F271">
        <v>1</v>
      </c>
      <c r="G271" s="44" t="s">
        <v>185</v>
      </c>
      <c r="H271">
        <v>1</v>
      </c>
      <c r="I271">
        <v>1</v>
      </c>
      <c r="J271">
        <v>1</v>
      </c>
      <c r="K271" s="44" t="s">
        <v>186</v>
      </c>
      <c r="L271">
        <v>2</v>
      </c>
      <c r="M271" s="44" t="s">
        <v>192</v>
      </c>
      <c r="N271" s="44" t="s">
        <v>188</v>
      </c>
      <c r="O271">
        <v>98</v>
      </c>
      <c r="P271">
        <v>99</v>
      </c>
      <c r="Q271" s="44" t="s">
        <v>189</v>
      </c>
      <c r="R271" s="44" t="s">
        <v>189</v>
      </c>
      <c r="S271">
        <v>9</v>
      </c>
      <c r="T271" s="44" t="s">
        <v>190</v>
      </c>
      <c r="U271">
        <v>4</v>
      </c>
      <c r="V271" s="44" t="s">
        <v>188</v>
      </c>
      <c r="W271">
        <v>99</v>
      </c>
      <c r="X271" s="44" t="s">
        <v>190</v>
      </c>
      <c r="Y271" s="44" t="s">
        <v>191</v>
      </c>
      <c r="Z271">
        <v>2016</v>
      </c>
      <c r="AA271" t="b">
        <v>0</v>
      </c>
      <c r="AB271">
        <v>6666</v>
      </c>
      <c r="AC271">
        <v>3245</v>
      </c>
      <c r="AD271">
        <v>0.48679867986798681</v>
      </c>
    </row>
    <row r="272" spans="1:30" hidden="1" x14ac:dyDescent="0.25">
      <c r="A272">
        <v>2022</v>
      </c>
      <c r="B272" s="44" t="s">
        <v>37</v>
      </c>
      <c r="C272" s="44" t="s">
        <v>92</v>
      </c>
      <c r="D272" s="44" t="s">
        <v>90</v>
      </c>
      <c r="F272">
        <v>1</v>
      </c>
      <c r="G272" s="44" t="s">
        <v>185</v>
      </c>
      <c r="H272">
        <v>1</v>
      </c>
      <c r="I272">
        <v>1</v>
      </c>
      <c r="J272">
        <v>1</v>
      </c>
      <c r="K272" s="44" t="s">
        <v>186</v>
      </c>
      <c r="L272">
        <v>3</v>
      </c>
      <c r="M272" s="44" t="s">
        <v>193</v>
      </c>
      <c r="N272" s="44" t="s">
        <v>188</v>
      </c>
      <c r="O272">
        <v>98</v>
      </c>
      <c r="P272">
        <v>99</v>
      </c>
      <c r="Q272" s="44" t="s">
        <v>189</v>
      </c>
      <c r="R272" s="44" t="s">
        <v>189</v>
      </c>
      <c r="S272">
        <v>9</v>
      </c>
      <c r="T272" s="44" t="s">
        <v>190</v>
      </c>
      <c r="U272">
        <v>4</v>
      </c>
      <c r="V272" s="44" t="s">
        <v>188</v>
      </c>
      <c r="W272">
        <v>99</v>
      </c>
      <c r="X272" s="44" t="s">
        <v>190</v>
      </c>
      <c r="Y272" s="44" t="s">
        <v>191</v>
      </c>
      <c r="Z272">
        <v>2016</v>
      </c>
      <c r="AA272" t="b">
        <v>0</v>
      </c>
      <c r="AB272">
        <v>10569</v>
      </c>
      <c r="AC272">
        <v>3972</v>
      </c>
      <c r="AD272">
        <v>0.37581606585296623</v>
      </c>
    </row>
    <row r="273" spans="1:30" hidden="1" x14ac:dyDescent="0.25">
      <c r="A273">
        <v>2022</v>
      </c>
      <c r="B273" s="44" t="s">
        <v>37</v>
      </c>
      <c r="C273" s="44" t="s">
        <v>92</v>
      </c>
      <c r="D273" s="44" t="s">
        <v>90</v>
      </c>
      <c r="F273">
        <v>2</v>
      </c>
      <c r="G273" s="44" t="s">
        <v>194</v>
      </c>
      <c r="H273">
        <v>1</v>
      </c>
      <c r="I273">
        <v>1</v>
      </c>
      <c r="J273">
        <v>1</v>
      </c>
      <c r="K273" s="44" t="s">
        <v>186</v>
      </c>
      <c r="L273">
        <v>2</v>
      </c>
      <c r="M273" s="44" t="s">
        <v>192</v>
      </c>
      <c r="N273" s="44" t="s">
        <v>188</v>
      </c>
      <c r="O273">
        <v>98</v>
      </c>
      <c r="P273">
        <v>99</v>
      </c>
      <c r="Q273" s="44" t="s">
        <v>189</v>
      </c>
      <c r="R273" s="44" t="s">
        <v>189</v>
      </c>
      <c r="S273">
        <v>9</v>
      </c>
      <c r="T273" s="44" t="s">
        <v>190</v>
      </c>
      <c r="U273">
        <v>4</v>
      </c>
      <c r="V273" s="44" t="s">
        <v>188</v>
      </c>
      <c r="W273">
        <v>99</v>
      </c>
      <c r="X273" s="44" t="s">
        <v>190</v>
      </c>
      <c r="Y273" s="44" t="s">
        <v>191</v>
      </c>
      <c r="Z273">
        <v>2016</v>
      </c>
      <c r="AA273" t="b">
        <v>0</v>
      </c>
      <c r="AB273">
        <v>63739</v>
      </c>
      <c r="AC273">
        <v>47167</v>
      </c>
      <c r="AD273">
        <v>0.74000219645742793</v>
      </c>
    </row>
    <row r="274" spans="1:30" hidden="1" x14ac:dyDescent="0.25">
      <c r="A274">
        <v>2022</v>
      </c>
      <c r="B274" s="44" t="s">
        <v>61</v>
      </c>
      <c r="C274" s="44" t="s">
        <v>112</v>
      </c>
      <c r="D274" s="44" t="s">
        <v>85</v>
      </c>
      <c r="F274">
        <v>1</v>
      </c>
      <c r="G274" s="44" t="s">
        <v>185</v>
      </c>
      <c r="H274">
        <v>1</v>
      </c>
      <c r="I274">
        <v>1</v>
      </c>
      <c r="J274">
        <v>1</v>
      </c>
      <c r="K274" s="44" t="s">
        <v>186</v>
      </c>
      <c r="L274">
        <v>2</v>
      </c>
      <c r="M274" s="44" t="s">
        <v>192</v>
      </c>
      <c r="N274" s="44" t="s">
        <v>188</v>
      </c>
      <c r="O274">
        <v>98</v>
      </c>
      <c r="P274">
        <v>99</v>
      </c>
      <c r="Q274" s="44" t="s">
        <v>189</v>
      </c>
      <c r="R274" s="44" t="s">
        <v>189</v>
      </c>
      <c r="S274">
        <v>9</v>
      </c>
      <c r="T274" s="44" t="s">
        <v>190</v>
      </c>
      <c r="U274">
        <v>4</v>
      </c>
      <c r="V274" s="44" t="s">
        <v>188</v>
      </c>
      <c r="W274">
        <v>99</v>
      </c>
      <c r="X274" s="44" t="s">
        <v>190</v>
      </c>
      <c r="Y274" s="44" t="s">
        <v>191</v>
      </c>
      <c r="Z274">
        <v>2016</v>
      </c>
      <c r="AA274" t="b">
        <v>0</v>
      </c>
      <c r="AB274">
        <v>45278</v>
      </c>
      <c r="AC274">
        <v>28558</v>
      </c>
      <c r="AD274">
        <v>0.63072573876938032</v>
      </c>
    </row>
    <row r="275" spans="1:30" hidden="1" x14ac:dyDescent="0.25">
      <c r="A275">
        <v>2022</v>
      </c>
      <c r="B275" s="44" t="s">
        <v>61</v>
      </c>
      <c r="C275" s="44" t="s">
        <v>112</v>
      </c>
      <c r="D275" s="44" t="s">
        <v>85</v>
      </c>
      <c r="F275">
        <v>2</v>
      </c>
      <c r="G275" s="44" t="s">
        <v>194</v>
      </c>
      <c r="H275">
        <v>1</v>
      </c>
      <c r="I275">
        <v>1</v>
      </c>
      <c r="J275">
        <v>1</v>
      </c>
      <c r="K275" s="44" t="s">
        <v>186</v>
      </c>
      <c r="L275">
        <v>1</v>
      </c>
      <c r="M275" s="44" t="s">
        <v>187</v>
      </c>
      <c r="N275" s="44" t="s">
        <v>188</v>
      </c>
      <c r="O275">
        <v>98</v>
      </c>
      <c r="P275">
        <v>99</v>
      </c>
      <c r="Q275" s="44" t="s">
        <v>189</v>
      </c>
      <c r="R275" s="44" t="s">
        <v>189</v>
      </c>
      <c r="S275">
        <v>9</v>
      </c>
      <c r="T275" s="44" t="s">
        <v>190</v>
      </c>
      <c r="U275">
        <v>4</v>
      </c>
      <c r="V275" s="44" t="s">
        <v>188</v>
      </c>
      <c r="W275">
        <v>99</v>
      </c>
      <c r="X275" s="44" t="s">
        <v>190</v>
      </c>
      <c r="Y275" s="44" t="s">
        <v>191</v>
      </c>
      <c r="Z275">
        <v>2016</v>
      </c>
      <c r="AA275" t="b">
        <v>0</v>
      </c>
      <c r="AB275">
        <v>21412</v>
      </c>
      <c r="AC275">
        <v>14211</v>
      </c>
      <c r="AD275">
        <v>0.66369325611806462</v>
      </c>
    </row>
    <row r="276" spans="1:30" hidden="1" x14ac:dyDescent="0.25">
      <c r="A276">
        <v>2022</v>
      </c>
      <c r="B276" s="44" t="s">
        <v>61</v>
      </c>
      <c r="C276" s="44" t="s">
        <v>112</v>
      </c>
      <c r="D276" s="44" t="s">
        <v>85</v>
      </c>
      <c r="F276">
        <v>2</v>
      </c>
      <c r="G276" s="44" t="s">
        <v>194</v>
      </c>
      <c r="H276">
        <v>1</v>
      </c>
      <c r="I276">
        <v>1</v>
      </c>
      <c r="J276">
        <v>1</v>
      </c>
      <c r="K276" s="44" t="s">
        <v>186</v>
      </c>
      <c r="L276">
        <v>3</v>
      </c>
      <c r="M276" s="44" t="s">
        <v>193</v>
      </c>
      <c r="N276" s="44" t="s">
        <v>188</v>
      </c>
      <c r="O276">
        <v>98</v>
      </c>
      <c r="P276">
        <v>99</v>
      </c>
      <c r="Q276" s="44" t="s">
        <v>189</v>
      </c>
      <c r="R276" s="44" t="s">
        <v>189</v>
      </c>
      <c r="S276">
        <v>9</v>
      </c>
      <c r="T276" s="44" t="s">
        <v>190</v>
      </c>
      <c r="U276">
        <v>4</v>
      </c>
      <c r="V276" s="44" t="s">
        <v>188</v>
      </c>
      <c r="W276">
        <v>99</v>
      </c>
      <c r="X276" s="44" t="s">
        <v>190</v>
      </c>
      <c r="Y276" s="44" t="s">
        <v>191</v>
      </c>
      <c r="Z276">
        <v>2016</v>
      </c>
      <c r="AA276" t="b">
        <v>0</v>
      </c>
      <c r="AB276">
        <v>1753</v>
      </c>
      <c r="AC276">
        <v>947</v>
      </c>
      <c r="AD276">
        <v>0.54021677124928691</v>
      </c>
    </row>
    <row r="277" spans="1:30" x14ac:dyDescent="0.25">
      <c r="A277">
        <v>2022</v>
      </c>
      <c r="B277" s="44" t="s">
        <v>61</v>
      </c>
      <c r="C277" s="44" t="s">
        <v>112</v>
      </c>
      <c r="D277" s="44" t="s">
        <v>85</v>
      </c>
      <c r="F277">
        <v>4</v>
      </c>
      <c r="G277" s="44" t="s">
        <v>196</v>
      </c>
      <c r="H277">
        <v>1</v>
      </c>
      <c r="I277">
        <v>1</v>
      </c>
      <c r="J277">
        <v>1</v>
      </c>
      <c r="K277" s="44" t="s">
        <v>186</v>
      </c>
      <c r="L277">
        <v>1</v>
      </c>
      <c r="M277" s="44" t="s">
        <v>187</v>
      </c>
      <c r="N277" s="44" t="s">
        <v>188</v>
      </c>
      <c r="O277">
        <v>98</v>
      </c>
      <c r="P277">
        <v>99</v>
      </c>
      <c r="Q277" s="44" t="s">
        <v>189</v>
      </c>
      <c r="R277" s="44" t="s">
        <v>189</v>
      </c>
      <c r="S277">
        <v>9</v>
      </c>
      <c r="T277" s="44" t="s">
        <v>190</v>
      </c>
      <c r="U277">
        <v>4</v>
      </c>
      <c r="V277" s="44" t="s">
        <v>188</v>
      </c>
      <c r="W277">
        <v>99</v>
      </c>
      <c r="X277" s="44" t="s">
        <v>190</v>
      </c>
      <c r="Y277" s="44" t="s">
        <v>191</v>
      </c>
      <c r="Z277">
        <v>2016</v>
      </c>
      <c r="AA277" t="b">
        <v>0</v>
      </c>
      <c r="AB277">
        <v>8398</v>
      </c>
      <c r="AC277">
        <v>1827</v>
      </c>
      <c r="AD277">
        <v>0.21755179804715408</v>
      </c>
    </row>
    <row r="278" spans="1:30" x14ac:dyDescent="0.25">
      <c r="A278">
        <v>2022</v>
      </c>
      <c r="B278" s="44" t="s">
        <v>61</v>
      </c>
      <c r="C278" s="44" t="s">
        <v>112</v>
      </c>
      <c r="D278" s="44" t="s">
        <v>85</v>
      </c>
      <c r="F278">
        <v>4</v>
      </c>
      <c r="G278" s="44" t="s">
        <v>196</v>
      </c>
      <c r="H278">
        <v>1</v>
      </c>
      <c r="I278">
        <v>1</v>
      </c>
      <c r="J278">
        <v>1</v>
      </c>
      <c r="K278" s="44" t="s">
        <v>186</v>
      </c>
      <c r="L278">
        <v>2</v>
      </c>
      <c r="M278" s="44" t="s">
        <v>192</v>
      </c>
      <c r="N278" s="44" t="s">
        <v>188</v>
      </c>
      <c r="O278">
        <v>98</v>
      </c>
      <c r="P278">
        <v>99</v>
      </c>
      <c r="Q278" s="44" t="s">
        <v>189</v>
      </c>
      <c r="R278" s="44" t="s">
        <v>189</v>
      </c>
      <c r="S278">
        <v>9</v>
      </c>
      <c r="T278" s="44" t="s">
        <v>190</v>
      </c>
      <c r="U278">
        <v>4</v>
      </c>
      <c r="V278" s="44" t="s">
        <v>188</v>
      </c>
      <c r="W278">
        <v>99</v>
      </c>
      <c r="X278" s="44" t="s">
        <v>190</v>
      </c>
      <c r="Y278" s="44" t="s">
        <v>191</v>
      </c>
      <c r="Z278">
        <v>2016</v>
      </c>
      <c r="AA278" t="b">
        <v>0</v>
      </c>
      <c r="AB278">
        <v>2030</v>
      </c>
      <c r="AC278">
        <v>294</v>
      </c>
      <c r="AD278">
        <v>0.14482758620689656</v>
      </c>
    </row>
    <row r="279" spans="1:30" x14ac:dyDescent="0.25">
      <c r="A279">
        <v>2022</v>
      </c>
      <c r="B279" s="44" t="s">
        <v>61</v>
      </c>
      <c r="C279" s="44" t="s">
        <v>112</v>
      </c>
      <c r="D279" s="44" t="s">
        <v>85</v>
      </c>
      <c r="F279">
        <v>4</v>
      </c>
      <c r="G279" s="44" t="s">
        <v>196</v>
      </c>
      <c r="H279">
        <v>1</v>
      </c>
      <c r="I279">
        <v>1</v>
      </c>
      <c r="J279">
        <v>1</v>
      </c>
      <c r="K279" s="44" t="s">
        <v>186</v>
      </c>
      <c r="L279">
        <v>4</v>
      </c>
      <c r="M279" s="44" t="s">
        <v>195</v>
      </c>
      <c r="N279" s="44" t="s">
        <v>188</v>
      </c>
      <c r="O279">
        <v>98</v>
      </c>
      <c r="P279">
        <v>99</v>
      </c>
      <c r="Q279" s="44" t="s">
        <v>189</v>
      </c>
      <c r="R279" s="44" t="s">
        <v>189</v>
      </c>
      <c r="S279">
        <v>9</v>
      </c>
      <c r="T279" s="44" t="s">
        <v>190</v>
      </c>
      <c r="U279">
        <v>4</v>
      </c>
      <c r="V279" s="44" t="s">
        <v>188</v>
      </c>
      <c r="W279">
        <v>99</v>
      </c>
      <c r="X279" s="44" t="s">
        <v>190</v>
      </c>
      <c r="Y279" s="44" t="s">
        <v>191</v>
      </c>
      <c r="Z279">
        <v>2019</v>
      </c>
      <c r="AA279" t="b">
        <v>0</v>
      </c>
      <c r="AB279">
        <v>8955</v>
      </c>
      <c r="AC279">
        <v>2428</v>
      </c>
      <c r="AD279">
        <v>0.27113344500279174</v>
      </c>
    </row>
    <row r="280" spans="1:30" hidden="1" x14ac:dyDescent="0.25">
      <c r="A280">
        <v>2022</v>
      </c>
      <c r="B280" s="44" t="s">
        <v>63</v>
      </c>
      <c r="C280" s="44" t="s">
        <v>114</v>
      </c>
      <c r="D280" s="44" t="s">
        <v>83</v>
      </c>
      <c r="F280">
        <v>1</v>
      </c>
      <c r="G280" s="44" t="s">
        <v>185</v>
      </c>
      <c r="H280">
        <v>1</v>
      </c>
      <c r="I280">
        <v>1</v>
      </c>
      <c r="J280">
        <v>1</v>
      </c>
      <c r="K280" s="44" t="s">
        <v>186</v>
      </c>
      <c r="L280">
        <v>1</v>
      </c>
      <c r="M280" s="44" t="s">
        <v>187</v>
      </c>
      <c r="N280" s="44" t="s">
        <v>188</v>
      </c>
      <c r="O280">
        <v>98</v>
      </c>
      <c r="P280">
        <v>99</v>
      </c>
      <c r="Q280" s="44" t="s">
        <v>189</v>
      </c>
      <c r="R280" s="44" t="s">
        <v>189</v>
      </c>
      <c r="S280">
        <v>9</v>
      </c>
      <c r="T280" s="44" t="s">
        <v>190</v>
      </c>
      <c r="U280">
        <v>4</v>
      </c>
      <c r="V280" s="44" t="s">
        <v>188</v>
      </c>
      <c r="W280">
        <v>99</v>
      </c>
      <c r="X280" s="44" t="s">
        <v>190</v>
      </c>
      <c r="Y280" s="44" t="s">
        <v>191</v>
      </c>
      <c r="Z280">
        <v>2016</v>
      </c>
      <c r="AA280" t="b">
        <v>0</v>
      </c>
      <c r="AB280">
        <v>15949</v>
      </c>
      <c r="AC280">
        <v>8069</v>
      </c>
      <c r="AD280">
        <v>0.50592513637218639</v>
      </c>
    </row>
    <row r="281" spans="1:30" hidden="1" x14ac:dyDescent="0.25">
      <c r="A281">
        <v>2022</v>
      </c>
      <c r="B281" s="44" t="s">
        <v>63</v>
      </c>
      <c r="C281" s="44" t="s">
        <v>114</v>
      </c>
      <c r="D281" s="44" t="s">
        <v>83</v>
      </c>
      <c r="F281">
        <v>1</v>
      </c>
      <c r="G281" s="44" t="s">
        <v>185</v>
      </c>
      <c r="H281">
        <v>1</v>
      </c>
      <c r="I281">
        <v>1</v>
      </c>
      <c r="J281">
        <v>1</v>
      </c>
      <c r="K281" s="44" t="s">
        <v>186</v>
      </c>
      <c r="L281">
        <v>3</v>
      </c>
      <c r="M281" s="44" t="s">
        <v>193</v>
      </c>
      <c r="N281" s="44" t="s">
        <v>188</v>
      </c>
      <c r="O281">
        <v>98</v>
      </c>
      <c r="P281">
        <v>99</v>
      </c>
      <c r="Q281" s="44" t="s">
        <v>189</v>
      </c>
      <c r="R281" s="44" t="s">
        <v>189</v>
      </c>
      <c r="S281">
        <v>9</v>
      </c>
      <c r="T281" s="44" t="s">
        <v>190</v>
      </c>
      <c r="U281">
        <v>4</v>
      </c>
      <c r="V281" s="44" t="s">
        <v>188</v>
      </c>
      <c r="W281">
        <v>99</v>
      </c>
      <c r="X281" s="44" t="s">
        <v>190</v>
      </c>
      <c r="Y281" s="44" t="s">
        <v>191</v>
      </c>
      <c r="Z281">
        <v>2016</v>
      </c>
      <c r="AA281" t="b">
        <v>0</v>
      </c>
      <c r="AB281">
        <v>1643</v>
      </c>
      <c r="AC281">
        <v>424</v>
      </c>
      <c r="AD281">
        <v>0.25806451612903225</v>
      </c>
    </row>
    <row r="282" spans="1:30" hidden="1" x14ac:dyDescent="0.25">
      <c r="A282">
        <v>2022</v>
      </c>
      <c r="B282" s="44" t="s">
        <v>63</v>
      </c>
      <c r="C282" s="44" t="s">
        <v>114</v>
      </c>
      <c r="D282" s="44" t="s">
        <v>83</v>
      </c>
      <c r="F282">
        <v>2</v>
      </c>
      <c r="G282" s="44" t="s">
        <v>194</v>
      </c>
      <c r="H282">
        <v>1</v>
      </c>
      <c r="I282">
        <v>1</v>
      </c>
      <c r="J282">
        <v>1</v>
      </c>
      <c r="K282" s="44" t="s">
        <v>186</v>
      </c>
      <c r="L282">
        <v>2</v>
      </c>
      <c r="M282" s="44" t="s">
        <v>192</v>
      </c>
      <c r="N282" s="44" t="s">
        <v>188</v>
      </c>
      <c r="O282">
        <v>98</v>
      </c>
      <c r="P282">
        <v>99</v>
      </c>
      <c r="Q282" s="44" t="s">
        <v>189</v>
      </c>
      <c r="R282" s="44" t="s">
        <v>189</v>
      </c>
      <c r="S282">
        <v>9</v>
      </c>
      <c r="T282" s="44" t="s">
        <v>190</v>
      </c>
      <c r="U282">
        <v>4</v>
      </c>
      <c r="V282" s="44" t="s">
        <v>188</v>
      </c>
      <c r="W282">
        <v>99</v>
      </c>
      <c r="X282" s="44" t="s">
        <v>190</v>
      </c>
      <c r="Y282" s="44" t="s">
        <v>191</v>
      </c>
      <c r="Z282">
        <v>2016</v>
      </c>
      <c r="AA282" t="b">
        <v>0</v>
      </c>
      <c r="AB282">
        <v>3520</v>
      </c>
      <c r="AC282">
        <v>2016</v>
      </c>
      <c r="AD282">
        <v>0.57272727272727275</v>
      </c>
    </row>
    <row r="283" spans="1:30" hidden="1" x14ac:dyDescent="0.25">
      <c r="A283">
        <v>2022</v>
      </c>
      <c r="B283" s="44" t="s">
        <v>63</v>
      </c>
      <c r="C283" s="44" t="s">
        <v>114</v>
      </c>
      <c r="D283" s="44" t="s">
        <v>83</v>
      </c>
      <c r="F283">
        <v>2</v>
      </c>
      <c r="G283" s="44" t="s">
        <v>194</v>
      </c>
      <c r="H283">
        <v>1</v>
      </c>
      <c r="I283">
        <v>1</v>
      </c>
      <c r="J283">
        <v>1</v>
      </c>
      <c r="K283" s="44" t="s">
        <v>186</v>
      </c>
      <c r="L283">
        <v>3</v>
      </c>
      <c r="M283" s="44" t="s">
        <v>193</v>
      </c>
      <c r="N283" s="44" t="s">
        <v>188</v>
      </c>
      <c r="O283">
        <v>98</v>
      </c>
      <c r="P283">
        <v>99</v>
      </c>
      <c r="Q283" s="44" t="s">
        <v>189</v>
      </c>
      <c r="R283" s="44" t="s">
        <v>189</v>
      </c>
      <c r="S283">
        <v>9</v>
      </c>
      <c r="T283" s="44" t="s">
        <v>190</v>
      </c>
      <c r="U283">
        <v>4</v>
      </c>
      <c r="V283" s="44" t="s">
        <v>188</v>
      </c>
      <c r="W283">
        <v>99</v>
      </c>
      <c r="X283" s="44" t="s">
        <v>190</v>
      </c>
      <c r="Y283" s="44" t="s">
        <v>191</v>
      </c>
      <c r="Z283">
        <v>2016</v>
      </c>
      <c r="AA283" t="b">
        <v>0</v>
      </c>
      <c r="AB283">
        <v>35</v>
      </c>
      <c r="AC283">
        <v>18</v>
      </c>
      <c r="AD283">
        <v>0.51428571428571423</v>
      </c>
    </row>
    <row r="284" spans="1:30" x14ac:dyDescent="0.25">
      <c r="A284">
        <v>2022</v>
      </c>
      <c r="B284" s="44" t="s">
        <v>63</v>
      </c>
      <c r="C284" s="44" t="s">
        <v>114</v>
      </c>
      <c r="D284" s="44" t="s">
        <v>83</v>
      </c>
      <c r="F284">
        <v>4</v>
      </c>
      <c r="G284" s="44" t="s">
        <v>196</v>
      </c>
      <c r="H284">
        <v>1</v>
      </c>
      <c r="I284">
        <v>1</v>
      </c>
      <c r="J284">
        <v>1</v>
      </c>
      <c r="K284" s="44" t="s">
        <v>186</v>
      </c>
      <c r="L284">
        <v>1</v>
      </c>
      <c r="M284" s="44" t="s">
        <v>187</v>
      </c>
      <c r="N284" s="44" t="s">
        <v>188</v>
      </c>
      <c r="O284">
        <v>98</v>
      </c>
      <c r="P284">
        <v>99</v>
      </c>
      <c r="Q284" s="44" t="s">
        <v>189</v>
      </c>
      <c r="R284" s="44" t="s">
        <v>189</v>
      </c>
      <c r="S284">
        <v>9</v>
      </c>
      <c r="T284" s="44" t="s">
        <v>190</v>
      </c>
      <c r="U284">
        <v>4</v>
      </c>
      <c r="V284" s="44" t="s">
        <v>188</v>
      </c>
      <c r="W284">
        <v>99</v>
      </c>
      <c r="X284" s="44" t="s">
        <v>190</v>
      </c>
      <c r="Y284" s="44" t="s">
        <v>191</v>
      </c>
      <c r="Z284">
        <v>2016</v>
      </c>
      <c r="AA284" t="b">
        <v>0</v>
      </c>
      <c r="AB284">
        <v>639</v>
      </c>
      <c r="AC284">
        <v>82</v>
      </c>
      <c r="AD284">
        <v>0.12832550860719874</v>
      </c>
    </row>
    <row r="285" spans="1:30" x14ac:dyDescent="0.25">
      <c r="A285">
        <v>2022</v>
      </c>
      <c r="B285" s="44" t="s">
        <v>63</v>
      </c>
      <c r="C285" s="44" t="s">
        <v>114</v>
      </c>
      <c r="D285" s="44" t="s">
        <v>83</v>
      </c>
      <c r="F285">
        <v>4</v>
      </c>
      <c r="G285" s="44" t="s">
        <v>196</v>
      </c>
      <c r="H285">
        <v>1</v>
      </c>
      <c r="I285">
        <v>1</v>
      </c>
      <c r="J285">
        <v>1</v>
      </c>
      <c r="K285" s="44" t="s">
        <v>186</v>
      </c>
      <c r="L285">
        <v>3</v>
      </c>
      <c r="M285" s="44" t="s">
        <v>193</v>
      </c>
      <c r="N285" s="44" t="s">
        <v>188</v>
      </c>
      <c r="O285">
        <v>98</v>
      </c>
      <c r="P285">
        <v>99</v>
      </c>
      <c r="Q285" s="44" t="s">
        <v>189</v>
      </c>
      <c r="R285" s="44" t="s">
        <v>189</v>
      </c>
      <c r="S285">
        <v>9</v>
      </c>
      <c r="T285" s="44" t="s">
        <v>190</v>
      </c>
      <c r="U285">
        <v>4</v>
      </c>
      <c r="V285" s="44" t="s">
        <v>188</v>
      </c>
      <c r="W285">
        <v>99</v>
      </c>
      <c r="X285" s="44" t="s">
        <v>190</v>
      </c>
      <c r="Y285" s="44" t="s">
        <v>191</v>
      </c>
      <c r="Z285">
        <v>2016</v>
      </c>
      <c r="AA285" t="b">
        <v>0</v>
      </c>
      <c r="AB285">
        <v>639</v>
      </c>
      <c r="AC285">
        <v>82</v>
      </c>
      <c r="AD285">
        <v>0.12832550860719874</v>
      </c>
    </row>
    <row r="286" spans="1:30" hidden="1" x14ac:dyDescent="0.25">
      <c r="A286">
        <v>2022</v>
      </c>
      <c r="B286" s="44" t="s">
        <v>64</v>
      </c>
      <c r="C286" s="44" t="s">
        <v>12</v>
      </c>
      <c r="D286" s="44" t="s">
        <v>87</v>
      </c>
      <c r="F286">
        <v>1</v>
      </c>
      <c r="G286" s="44" t="s">
        <v>185</v>
      </c>
      <c r="H286">
        <v>1</v>
      </c>
      <c r="I286">
        <v>1</v>
      </c>
      <c r="J286">
        <v>1</v>
      </c>
      <c r="K286" s="44" t="s">
        <v>186</v>
      </c>
      <c r="L286">
        <v>2</v>
      </c>
      <c r="M286" s="44" t="s">
        <v>192</v>
      </c>
      <c r="N286" s="44" t="s">
        <v>188</v>
      </c>
      <c r="O286">
        <v>98</v>
      </c>
      <c r="P286">
        <v>99</v>
      </c>
      <c r="Q286" s="44" t="s">
        <v>189</v>
      </c>
      <c r="R286" s="44" t="s">
        <v>189</v>
      </c>
      <c r="S286">
        <v>9</v>
      </c>
      <c r="T286" s="44" t="s">
        <v>190</v>
      </c>
      <c r="U286">
        <v>4</v>
      </c>
      <c r="V286" s="44" t="s">
        <v>188</v>
      </c>
      <c r="W286">
        <v>99</v>
      </c>
      <c r="X286" s="44" t="s">
        <v>190</v>
      </c>
      <c r="Y286" s="44" t="s">
        <v>191</v>
      </c>
      <c r="Z286">
        <v>2016</v>
      </c>
      <c r="AA286" t="b">
        <v>0</v>
      </c>
      <c r="AB286">
        <v>11221</v>
      </c>
      <c r="AC286">
        <v>7222</v>
      </c>
      <c r="AD286">
        <v>0.64361465110061489</v>
      </c>
    </row>
    <row r="287" spans="1:30" hidden="1" x14ac:dyDescent="0.25">
      <c r="A287">
        <v>2022</v>
      </c>
      <c r="B287" s="44" t="s">
        <v>31</v>
      </c>
      <c r="C287" s="44" t="s">
        <v>10</v>
      </c>
      <c r="D287" s="44" t="s">
        <v>87</v>
      </c>
      <c r="F287">
        <v>2</v>
      </c>
      <c r="G287" s="44" t="s">
        <v>194</v>
      </c>
      <c r="H287">
        <v>1</v>
      </c>
      <c r="I287">
        <v>1</v>
      </c>
      <c r="J287">
        <v>1</v>
      </c>
      <c r="K287" s="44" t="s">
        <v>186</v>
      </c>
      <c r="L287">
        <v>1</v>
      </c>
      <c r="M287" s="44" t="s">
        <v>187</v>
      </c>
      <c r="N287" s="44" t="s">
        <v>188</v>
      </c>
      <c r="O287">
        <v>98</v>
      </c>
      <c r="P287">
        <v>99</v>
      </c>
      <c r="Q287" s="44" t="s">
        <v>189</v>
      </c>
      <c r="R287" s="44" t="s">
        <v>189</v>
      </c>
      <c r="S287">
        <v>9</v>
      </c>
      <c r="T287" s="44" t="s">
        <v>190</v>
      </c>
      <c r="U287">
        <v>4</v>
      </c>
      <c r="V287" s="44" t="s">
        <v>188</v>
      </c>
      <c r="W287">
        <v>99</v>
      </c>
      <c r="X287" s="44" t="s">
        <v>190</v>
      </c>
      <c r="Y287" s="44" t="s">
        <v>191</v>
      </c>
      <c r="Z287">
        <v>2016</v>
      </c>
      <c r="AA287" t="b">
        <v>0</v>
      </c>
      <c r="AB287">
        <v>161</v>
      </c>
      <c r="AC287">
        <v>73</v>
      </c>
      <c r="AD287">
        <v>0.453416149068323</v>
      </c>
    </row>
    <row r="288" spans="1:30" x14ac:dyDescent="0.25">
      <c r="A288">
        <v>2022</v>
      </c>
      <c r="B288" s="44" t="s">
        <v>31</v>
      </c>
      <c r="C288" s="44" t="s">
        <v>10</v>
      </c>
      <c r="D288" s="44" t="s">
        <v>87</v>
      </c>
      <c r="F288">
        <v>4</v>
      </c>
      <c r="G288" s="44" t="s">
        <v>196</v>
      </c>
      <c r="H288">
        <v>1</v>
      </c>
      <c r="I288">
        <v>1</v>
      </c>
      <c r="J288">
        <v>1</v>
      </c>
      <c r="K288" s="44" t="s">
        <v>186</v>
      </c>
      <c r="L288">
        <v>4</v>
      </c>
      <c r="M288" s="44" t="s">
        <v>195</v>
      </c>
      <c r="N288" s="44" t="s">
        <v>188</v>
      </c>
      <c r="O288">
        <v>98</v>
      </c>
      <c r="P288">
        <v>99</v>
      </c>
      <c r="Q288" s="44" t="s">
        <v>189</v>
      </c>
      <c r="R288" s="44" t="s">
        <v>189</v>
      </c>
      <c r="S288">
        <v>9</v>
      </c>
      <c r="T288" s="44" t="s">
        <v>190</v>
      </c>
      <c r="U288">
        <v>4</v>
      </c>
      <c r="V288" s="44" t="s">
        <v>188</v>
      </c>
      <c r="W288">
        <v>99</v>
      </c>
      <c r="X288" s="44" t="s">
        <v>190</v>
      </c>
      <c r="Y288" s="44" t="s">
        <v>191</v>
      </c>
      <c r="Z288">
        <v>2019</v>
      </c>
      <c r="AA288" t="b">
        <v>0</v>
      </c>
      <c r="AB288">
        <v>6343</v>
      </c>
      <c r="AC288">
        <v>1661</v>
      </c>
      <c r="AD288">
        <v>0.2618634715434337</v>
      </c>
    </row>
    <row r="289" spans="1:30" hidden="1" x14ac:dyDescent="0.25">
      <c r="A289">
        <v>2022</v>
      </c>
      <c r="B289" s="44" t="s">
        <v>56</v>
      </c>
      <c r="C289" s="44" t="s">
        <v>9</v>
      </c>
      <c r="D289" s="44" t="s">
        <v>87</v>
      </c>
      <c r="F289">
        <v>1</v>
      </c>
      <c r="G289" s="44" t="s">
        <v>185</v>
      </c>
      <c r="H289">
        <v>1</v>
      </c>
      <c r="I289">
        <v>1</v>
      </c>
      <c r="J289">
        <v>1</v>
      </c>
      <c r="K289" s="44" t="s">
        <v>186</v>
      </c>
      <c r="L289">
        <v>1</v>
      </c>
      <c r="M289" s="44" t="s">
        <v>187</v>
      </c>
      <c r="N289" s="44" t="s">
        <v>188</v>
      </c>
      <c r="O289">
        <v>98</v>
      </c>
      <c r="P289">
        <v>99</v>
      </c>
      <c r="Q289" s="44" t="s">
        <v>189</v>
      </c>
      <c r="R289" s="44" t="s">
        <v>189</v>
      </c>
      <c r="S289">
        <v>9</v>
      </c>
      <c r="T289" s="44" t="s">
        <v>190</v>
      </c>
      <c r="U289">
        <v>4</v>
      </c>
      <c r="V289" s="44" t="s">
        <v>188</v>
      </c>
      <c r="W289">
        <v>99</v>
      </c>
      <c r="X289" s="44" t="s">
        <v>190</v>
      </c>
      <c r="Y289" s="44" t="s">
        <v>191</v>
      </c>
      <c r="Z289">
        <v>2016</v>
      </c>
      <c r="AA289" t="b">
        <v>0</v>
      </c>
      <c r="AB289">
        <v>7563</v>
      </c>
      <c r="AC289">
        <v>4036</v>
      </c>
      <c r="AD289">
        <v>0.53365066772444802</v>
      </c>
    </row>
    <row r="290" spans="1:30" x14ac:dyDescent="0.25">
      <c r="A290">
        <v>2022</v>
      </c>
      <c r="B290" s="44" t="s">
        <v>56</v>
      </c>
      <c r="C290" s="44" t="s">
        <v>9</v>
      </c>
      <c r="D290" s="44" t="s">
        <v>87</v>
      </c>
      <c r="F290">
        <v>4</v>
      </c>
      <c r="G290" s="44" t="s">
        <v>196</v>
      </c>
      <c r="H290">
        <v>1</v>
      </c>
      <c r="I290">
        <v>1</v>
      </c>
      <c r="J290">
        <v>1</v>
      </c>
      <c r="K290" s="44" t="s">
        <v>186</v>
      </c>
      <c r="L290">
        <v>1</v>
      </c>
      <c r="M290" s="44" t="s">
        <v>187</v>
      </c>
      <c r="N290" s="44" t="s">
        <v>188</v>
      </c>
      <c r="O290">
        <v>98</v>
      </c>
      <c r="P290">
        <v>99</v>
      </c>
      <c r="Q290" s="44" t="s">
        <v>189</v>
      </c>
      <c r="R290" s="44" t="s">
        <v>189</v>
      </c>
      <c r="S290">
        <v>9</v>
      </c>
      <c r="T290" s="44" t="s">
        <v>190</v>
      </c>
      <c r="U290">
        <v>4</v>
      </c>
      <c r="V290" s="44" t="s">
        <v>188</v>
      </c>
      <c r="W290">
        <v>99</v>
      </c>
      <c r="X290" s="44" t="s">
        <v>190</v>
      </c>
      <c r="Y290" s="44" t="s">
        <v>191</v>
      </c>
      <c r="Z290">
        <v>2016</v>
      </c>
      <c r="AA290" t="b">
        <v>0</v>
      </c>
      <c r="AB290">
        <v>3324</v>
      </c>
      <c r="AC290">
        <v>758</v>
      </c>
      <c r="AD290">
        <v>0.22803850782190133</v>
      </c>
    </row>
    <row r="291" spans="1:30" x14ac:dyDescent="0.25">
      <c r="A291">
        <v>2022</v>
      </c>
      <c r="B291" s="44" t="s">
        <v>56</v>
      </c>
      <c r="C291" s="44" t="s">
        <v>9</v>
      </c>
      <c r="D291" s="44" t="s">
        <v>87</v>
      </c>
      <c r="F291">
        <v>4</v>
      </c>
      <c r="G291" s="44" t="s">
        <v>196</v>
      </c>
      <c r="H291">
        <v>1</v>
      </c>
      <c r="I291">
        <v>1</v>
      </c>
      <c r="J291">
        <v>1</v>
      </c>
      <c r="K291" s="44" t="s">
        <v>186</v>
      </c>
      <c r="L291">
        <v>3</v>
      </c>
      <c r="M291" s="44" t="s">
        <v>193</v>
      </c>
      <c r="N291" s="44" t="s">
        <v>188</v>
      </c>
      <c r="O291">
        <v>98</v>
      </c>
      <c r="P291">
        <v>99</v>
      </c>
      <c r="Q291" s="44" t="s">
        <v>189</v>
      </c>
      <c r="R291" s="44" t="s">
        <v>189</v>
      </c>
      <c r="S291">
        <v>9</v>
      </c>
      <c r="T291" s="44" t="s">
        <v>190</v>
      </c>
      <c r="U291">
        <v>4</v>
      </c>
      <c r="V291" s="44" t="s">
        <v>188</v>
      </c>
      <c r="W291">
        <v>99</v>
      </c>
      <c r="X291" s="44" t="s">
        <v>190</v>
      </c>
      <c r="Y291" s="44" t="s">
        <v>191</v>
      </c>
      <c r="Z291">
        <v>2016</v>
      </c>
      <c r="AA291" t="b">
        <v>0</v>
      </c>
      <c r="AB291">
        <v>3282</v>
      </c>
      <c r="AC291">
        <v>742</v>
      </c>
      <c r="AD291">
        <v>0.22608165752589884</v>
      </c>
    </row>
    <row r="292" spans="1:30" hidden="1" x14ac:dyDescent="0.25">
      <c r="A292">
        <v>2022</v>
      </c>
      <c r="B292" s="44" t="s">
        <v>37</v>
      </c>
      <c r="C292" s="44" t="s">
        <v>92</v>
      </c>
      <c r="D292" s="44" t="s">
        <v>90</v>
      </c>
      <c r="F292">
        <v>1</v>
      </c>
      <c r="G292" s="44" t="s">
        <v>185</v>
      </c>
      <c r="H292">
        <v>1</v>
      </c>
      <c r="I292">
        <v>1</v>
      </c>
      <c r="J292">
        <v>1</v>
      </c>
      <c r="K292" s="44" t="s">
        <v>186</v>
      </c>
      <c r="L292">
        <v>2</v>
      </c>
      <c r="M292" s="44" t="s">
        <v>192</v>
      </c>
      <c r="N292" s="44" t="s">
        <v>188</v>
      </c>
      <c r="O292">
        <v>98</v>
      </c>
      <c r="P292">
        <v>99</v>
      </c>
      <c r="Q292" s="44" t="s">
        <v>189</v>
      </c>
      <c r="R292" s="44" t="s">
        <v>189</v>
      </c>
      <c r="S292">
        <v>9</v>
      </c>
      <c r="T292" s="44" t="s">
        <v>190</v>
      </c>
      <c r="U292">
        <v>4</v>
      </c>
      <c r="V292" s="44" t="s">
        <v>188</v>
      </c>
      <c r="W292">
        <v>99</v>
      </c>
      <c r="X292" s="44" t="s">
        <v>190</v>
      </c>
      <c r="Y292" s="44" t="s">
        <v>191</v>
      </c>
      <c r="Z292">
        <v>2016</v>
      </c>
      <c r="AA292" t="b">
        <v>0</v>
      </c>
      <c r="AB292">
        <v>40383</v>
      </c>
      <c r="AC292">
        <v>25572</v>
      </c>
      <c r="AD292">
        <v>0.63323675804175028</v>
      </c>
    </row>
    <row r="293" spans="1:30" hidden="1" x14ac:dyDescent="0.25">
      <c r="A293">
        <v>2022</v>
      </c>
      <c r="B293" s="44" t="s">
        <v>37</v>
      </c>
      <c r="C293" s="44" t="s">
        <v>92</v>
      </c>
      <c r="D293" s="44" t="s">
        <v>90</v>
      </c>
      <c r="F293">
        <v>2</v>
      </c>
      <c r="G293" s="44" t="s">
        <v>194</v>
      </c>
      <c r="H293">
        <v>1</v>
      </c>
      <c r="I293">
        <v>1</v>
      </c>
      <c r="J293">
        <v>1</v>
      </c>
      <c r="K293" s="44" t="s">
        <v>186</v>
      </c>
      <c r="L293">
        <v>1</v>
      </c>
      <c r="M293" s="44" t="s">
        <v>187</v>
      </c>
      <c r="N293" s="44" t="s">
        <v>188</v>
      </c>
      <c r="O293">
        <v>98</v>
      </c>
      <c r="P293">
        <v>99</v>
      </c>
      <c r="Q293" s="44" t="s">
        <v>189</v>
      </c>
      <c r="R293" s="44" t="s">
        <v>189</v>
      </c>
      <c r="S293">
        <v>9</v>
      </c>
      <c r="T293" s="44" t="s">
        <v>190</v>
      </c>
      <c r="U293">
        <v>4</v>
      </c>
      <c r="V293" s="44" t="s">
        <v>188</v>
      </c>
      <c r="W293">
        <v>99</v>
      </c>
      <c r="X293" s="44" t="s">
        <v>190</v>
      </c>
      <c r="Y293" s="44" t="s">
        <v>191</v>
      </c>
      <c r="Z293">
        <v>2016</v>
      </c>
      <c r="AA293" t="b">
        <v>0</v>
      </c>
      <c r="AB293">
        <v>66612</v>
      </c>
      <c r="AC293">
        <v>48677</v>
      </c>
      <c r="AD293">
        <v>0.73075421845913646</v>
      </c>
    </row>
    <row r="294" spans="1:30" hidden="1" x14ac:dyDescent="0.25">
      <c r="A294">
        <v>2022</v>
      </c>
      <c r="B294" s="44" t="s">
        <v>37</v>
      </c>
      <c r="C294" s="44" t="s">
        <v>92</v>
      </c>
      <c r="D294" s="44" t="s">
        <v>90</v>
      </c>
      <c r="F294">
        <v>2</v>
      </c>
      <c r="G294" s="44" t="s">
        <v>194</v>
      </c>
      <c r="H294">
        <v>1</v>
      </c>
      <c r="I294">
        <v>1</v>
      </c>
      <c r="J294">
        <v>1</v>
      </c>
      <c r="K294" s="44" t="s">
        <v>186</v>
      </c>
      <c r="L294">
        <v>3</v>
      </c>
      <c r="M294" s="44" t="s">
        <v>193</v>
      </c>
      <c r="N294" s="44" t="s">
        <v>188</v>
      </c>
      <c r="O294">
        <v>98</v>
      </c>
      <c r="P294">
        <v>99</v>
      </c>
      <c r="Q294" s="44" t="s">
        <v>189</v>
      </c>
      <c r="R294" s="44" t="s">
        <v>189</v>
      </c>
      <c r="S294">
        <v>9</v>
      </c>
      <c r="T294" s="44" t="s">
        <v>190</v>
      </c>
      <c r="U294">
        <v>4</v>
      </c>
      <c r="V294" s="44" t="s">
        <v>188</v>
      </c>
      <c r="W294">
        <v>99</v>
      </c>
      <c r="X294" s="44" t="s">
        <v>190</v>
      </c>
      <c r="Y294" s="44" t="s">
        <v>191</v>
      </c>
      <c r="Z294">
        <v>2016</v>
      </c>
      <c r="AA294" t="b">
        <v>0</v>
      </c>
      <c r="AB294">
        <v>2873</v>
      </c>
      <c r="AC294">
        <v>1510</v>
      </c>
      <c r="AD294">
        <v>0.52558301427079712</v>
      </c>
    </row>
    <row r="295" spans="1:30" x14ac:dyDescent="0.25">
      <c r="A295">
        <v>2022</v>
      </c>
      <c r="B295" s="44" t="s">
        <v>37</v>
      </c>
      <c r="C295" s="44" t="s">
        <v>92</v>
      </c>
      <c r="D295" s="44" t="s">
        <v>90</v>
      </c>
      <c r="F295">
        <v>4</v>
      </c>
      <c r="G295" s="44" t="s">
        <v>196</v>
      </c>
      <c r="H295">
        <v>1</v>
      </c>
      <c r="I295">
        <v>1</v>
      </c>
      <c r="J295">
        <v>1</v>
      </c>
      <c r="K295" s="44" t="s">
        <v>186</v>
      </c>
      <c r="L295">
        <v>4</v>
      </c>
      <c r="M295" s="44" t="s">
        <v>195</v>
      </c>
      <c r="N295" s="44" t="s">
        <v>188</v>
      </c>
      <c r="O295">
        <v>98</v>
      </c>
      <c r="P295">
        <v>99</v>
      </c>
      <c r="Q295" s="44" t="s">
        <v>189</v>
      </c>
      <c r="R295" s="44" t="s">
        <v>189</v>
      </c>
      <c r="S295">
        <v>9</v>
      </c>
      <c r="T295" s="44" t="s">
        <v>190</v>
      </c>
      <c r="U295">
        <v>4</v>
      </c>
      <c r="V295" s="44" t="s">
        <v>188</v>
      </c>
      <c r="W295">
        <v>99</v>
      </c>
      <c r="X295" s="44" t="s">
        <v>190</v>
      </c>
      <c r="Y295" s="44" t="s">
        <v>191</v>
      </c>
      <c r="Z295">
        <v>2019</v>
      </c>
      <c r="AA295" t="b">
        <v>0</v>
      </c>
      <c r="AB295">
        <v>48013</v>
      </c>
      <c r="AC295">
        <v>12344</v>
      </c>
      <c r="AD295">
        <v>0.25709703621935726</v>
      </c>
    </row>
    <row r="296" spans="1:30" hidden="1" x14ac:dyDescent="0.25">
      <c r="A296">
        <v>2022</v>
      </c>
      <c r="B296" s="44" t="s">
        <v>61</v>
      </c>
      <c r="C296" s="44" t="s">
        <v>112</v>
      </c>
      <c r="D296" s="44" t="s">
        <v>85</v>
      </c>
      <c r="F296">
        <v>1</v>
      </c>
      <c r="G296" s="44" t="s">
        <v>185</v>
      </c>
      <c r="H296">
        <v>1</v>
      </c>
      <c r="I296">
        <v>1</v>
      </c>
      <c r="J296">
        <v>1</v>
      </c>
      <c r="K296" s="44" t="s">
        <v>186</v>
      </c>
      <c r="L296">
        <v>1</v>
      </c>
      <c r="M296" s="44" t="s">
        <v>187</v>
      </c>
      <c r="N296" s="44" t="s">
        <v>188</v>
      </c>
      <c r="O296">
        <v>98</v>
      </c>
      <c r="P296">
        <v>99</v>
      </c>
      <c r="Q296" s="44" t="s">
        <v>189</v>
      </c>
      <c r="R296" s="44" t="s">
        <v>189</v>
      </c>
      <c r="S296">
        <v>9</v>
      </c>
      <c r="T296" s="44" t="s">
        <v>190</v>
      </c>
      <c r="U296">
        <v>4</v>
      </c>
      <c r="V296" s="44" t="s">
        <v>188</v>
      </c>
      <c r="W296">
        <v>99</v>
      </c>
      <c r="X296" s="44" t="s">
        <v>190</v>
      </c>
      <c r="Y296" s="44" t="s">
        <v>191</v>
      </c>
      <c r="Z296">
        <v>2016</v>
      </c>
      <c r="AA296" t="b">
        <v>0</v>
      </c>
      <c r="AB296">
        <v>46726</v>
      </c>
      <c r="AC296">
        <v>28922</v>
      </c>
      <c r="AD296">
        <v>0.61897016650258951</v>
      </c>
    </row>
    <row r="297" spans="1:30" hidden="1" x14ac:dyDescent="0.25">
      <c r="A297">
        <v>2022</v>
      </c>
      <c r="B297" s="44" t="s">
        <v>61</v>
      </c>
      <c r="C297" s="44" t="s">
        <v>112</v>
      </c>
      <c r="D297" s="44" t="s">
        <v>85</v>
      </c>
      <c r="F297">
        <v>1</v>
      </c>
      <c r="G297" s="44" t="s">
        <v>185</v>
      </c>
      <c r="H297">
        <v>1</v>
      </c>
      <c r="I297">
        <v>1</v>
      </c>
      <c r="J297">
        <v>1</v>
      </c>
      <c r="K297" s="44" t="s">
        <v>186</v>
      </c>
      <c r="L297">
        <v>3</v>
      </c>
      <c r="M297" s="44" t="s">
        <v>193</v>
      </c>
      <c r="N297" s="44" t="s">
        <v>188</v>
      </c>
      <c r="O297">
        <v>98</v>
      </c>
      <c r="P297">
        <v>99</v>
      </c>
      <c r="Q297" s="44" t="s">
        <v>189</v>
      </c>
      <c r="R297" s="44" t="s">
        <v>189</v>
      </c>
      <c r="S297">
        <v>9</v>
      </c>
      <c r="T297" s="44" t="s">
        <v>190</v>
      </c>
      <c r="U297">
        <v>4</v>
      </c>
      <c r="V297" s="44" t="s">
        <v>188</v>
      </c>
      <c r="W297">
        <v>99</v>
      </c>
      <c r="X297" s="44" t="s">
        <v>190</v>
      </c>
      <c r="Y297" s="44" t="s">
        <v>191</v>
      </c>
      <c r="Z297">
        <v>2016</v>
      </c>
      <c r="AA297" t="b">
        <v>0</v>
      </c>
      <c r="AB297">
        <v>1448</v>
      </c>
      <c r="AC297">
        <v>364</v>
      </c>
      <c r="AD297">
        <v>0.25138121546961328</v>
      </c>
    </row>
    <row r="298" spans="1:30" hidden="1" x14ac:dyDescent="0.25">
      <c r="A298">
        <v>2022</v>
      </c>
      <c r="B298" s="44" t="s">
        <v>61</v>
      </c>
      <c r="C298" s="44" t="s">
        <v>112</v>
      </c>
      <c r="D298" s="44" t="s">
        <v>85</v>
      </c>
      <c r="F298">
        <v>2</v>
      </c>
      <c r="G298" s="44" t="s">
        <v>194</v>
      </c>
      <c r="H298">
        <v>1</v>
      </c>
      <c r="I298">
        <v>1</v>
      </c>
      <c r="J298">
        <v>1</v>
      </c>
      <c r="K298" s="44" t="s">
        <v>186</v>
      </c>
      <c r="L298">
        <v>2</v>
      </c>
      <c r="M298" s="44" t="s">
        <v>192</v>
      </c>
      <c r="N298" s="44" t="s">
        <v>188</v>
      </c>
      <c r="O298">
        <v>98</v>
      </c>
      <c r="P298">
        <v>99</v>
      </c>
      <c r="Q298" s="44" t="s">
        <v>189</v>
      </c>
      <c r="R298" s="44" t="s">
        <v>189</v>
      </c>
      <c r="S298">
        <v>9</v>
      </c>
      <c r="T298" s="44" t="s">
        <v>190</v>
      </c>
      <c r="U298">
        <v>4</v>
      </c>
      <c r="V298" s="44" t="s">
        <v>188</v>
      </c>
      <c r="W298">
        <v>99</v>
      </c>
      <c r="X298" s="44" t="s">
        <v>190</v>
      </c>
      <c r="Y298" s="44" t="s">
        <v>191</v>
      </c>
      <c r="Z298">
        <v>2016</v>
      </c>
      <c r="AA298" t="b">
        <v>0</v>
      </c>
      <c r="AB298">
        <v>19659</v>
      </c>
      <c r="AC298">
        <v>13264</v>
      </c>
      <c r="AD298">
        <v>0.67470369805178287</v>
      </c>
    </row>
    <row r="299" spans="1:30" x14ac:dyDescent="0.25">
      <c r="A299">
        <v>2022</v>
      </c>
      <c r="B299" s="44" t="s">
        <v>61</v>
      </c>
      <c r="C299" s="44" t="s">
        <v>112</v>
      </c>
      <c r="D299" s="44" t="s">
        <v>85</v>
      </c>
      <c r="F299">
        <v>4</v>
      </c>
      <c r="G299" s="44" t="s">
        <v>196</v>
      </c>
      <c r="H299">
        <v>1</v>
      </c>
      <c r="I299">
        <v>1</v>
      </c>
      <c r="J299">
        <v>1</v>
      </c>
      <c r="K299" s="44" t="s">
        <v>186</v>
      </c>
      <c r="L299">
        <v>3</v>
      </c>
      <c r="M299" s="44" t="s">
        <v>193</v>
      </c>
      <c r="N299" s="44" t="s">
        <v>188</v>
      </c>
      <c r="O299">
        <v>98</v>
      </c>
      <c r="P299">
        <v>99</v>
      </c>
      <c r="Q299" s="44" t="s">
        <v>189</v>
      </c>
      <c r="R299" s="44" t="s">
        <v>189</v>
      </c>
      <c r="S299">
        <v>9</v>
      </c>
      <c r="T299" s="44" t="s">
        <v>190</v>
      </c>
      <c r="U299">
        <v>4</v>
      </c>
      <c r="V299" s="44" t="s">
        <v>188</v>
      </c>
      <c r="W299">
        <v>99</v>
      </c>
      <c r="X299" s="44" t="s">
        <v>190</v>
      </c>
      <c r="Y299" s="44" t="s">
        <v>191</v>
      </c>
      <c r="Z299">
        <v>2016</v>
      </c>
      <c r="AA299" t="b">
        <v>0</v>
      </c>
      <c r="AB299">
        <v>6368</v>
      </c>
      <c r="AC299">
        <v>1533</v>
      </c>
      <c r="AD299">
        <v>0.24073492462311558</v>
      </c>
    </row>
    <row r="300" spans="1:30" hidden="1" x14ac:dyDescent="0.25">
      <c r="A300">
        <v>2022</v>
      </c>
      <c r="B300" s="44" t="s">
        <v>63</v>
      </c>
      <c r="C300" s="44" t="s">
        <v>114</v>
      </c>
      <c r="D300" s="44" t="s">
        <v>83</v>
      </c>
      <c r="F300">
        <v>1</v>
      </c>
      <c r="G300" s="44" t="s">
        <v>185</v>
      </c>
      <c r="H300">
        <v>1</v>
      </c>
      <c r="I300">
        <v>1</v>
      </c>
      <c r="J300">
        <v>1</v>
      </c>
      <c r="K300" s="44" t="s">
        <v>186</v>
      </c>
      <c r="L300">
        <v>2</v>
      </c>
      <c r="M300" s="44" t="s">
        <v>192</v>
      </c>
      <c r="N300" s="44" t="s">
        <v>188</v>
      </c>
      <c r="O300">
        <v>98</v>
      </c>
      <c r="P300">
        <v>99</v>
      </c>
      <c r="Q300" s="44" t="s">
        <v>189</v>
      </c>
      <c r="R300" s="44" t="s">
        <v>189</v>
      </c>
      <c r="S300">
        <v>9</v>
      </c>
      <c r="T300" s="44" t="s">
        <v>190</v>
      </c>
      <c r="U300">
        <v>4</v>
      </c>
      <c r="V300" s="44" t="s">
        <v>188</v>
      </c>
      <c r="W300">
        <v>99</v>
      </c>
      <c r="X300" s="44" t="s">
        <v>190</v>
      </c>
      <c r="Y300" s="44" t="s">
        <v>191</v>
      </c>
      <c r="Z300">
        <v>2016</v>
      </c>
      <c r="AA300" t="b">
        <v>0</v>
      </c>
      <c r="AB300">
        <v>14306</v>
      </c>
      <c r="AC300">
        <v>7645</v>
      </c>
      <c r="AD300">
        <v>0.53439116454634417</v>
      </c>
    </row>
    <row r="301" spans="1:30" hidden="1" x14ac:dyDescent="0.25">
      <c r="A301">
        <v>2022</v>
      </c>
      <c r="B301" s="44" t="s">
        <v>63</v>
      </c>
      <c r="C301" s="44" t="s">
        <v>114</v>
      </c>
      <c r="D301" s="44" t="s">
        <v>83</v>
      </c>
      <c r="F301">
        <v>2</v>
      </c>
      <c r="G301" s="44" t="s">
        <v>194</v>
      </c>
      <c r="H301">
        <v>1</v>
      </c>
      <c r="I301">
        <v>1</v>
      </c>
      <c r="J301">
        <v>1</v>
      </c>
      <c r="K301" s="44" t="s">
        <v>186</v>
      </c>
      <c r="L301">
        <v>1</v>
      </c>
      <c r="M301" s="44" t="s">
        <v>187</v>
      </c>
      <c r="N301" s="44" t="s">
        <v>188</v>
      </c>
      <c r="O301">
        <v>98</v>
      </c>
      <c r="P301">
        <v>99</v>
      </c>
      <c r="Q301" s="44" t="s">
        <v>189</v>
      </c>
      <c r="R301" s="44" t="s">
        <v>189</v>
      </c>
      <c r="S301">
        <v>9</v>
      </c>
      <c r="T301" s="44" t="s">
        <v>190</v>
      </c>
      <c r="U301">
        <v>4</v>
      </c>
      <c r="V301" s="44" t="s">
        <v>188</v>
      </c>
      <c r="W301">
        <v>99</v>
      </c>
      <c r="X301" s="44" t="s">
        <v>190</v>
      </c>
      <c r="Y301" s="44" t="s">
        <v>191</v>
      </c>
      <c r="Z301">
        <v>2016</v>
      </c>
      <c r="AA301" t="b">
        <v>0</v>
      </c>
      <c r="AB301">
        <v>3555</v>
      </c>
      <c r="AC301">
        <v>2034</v>
      </c>
      <c r="AD301">
        <v>0.57215189873417727</v>
      </c>
    </row>
    <row r="302" spans="1:30" hidden="1" x14ac:dyDescent="0.25">
      <c r="A302">
        <v>2022</v>
      </c>
      <c r="B302" s="44" t="s">
        <v>64</v>
      </c>
      <c r="C302" s="44" t="s">
        <v>12</v>
      </c>
      <c r="D302" s="44" t="s">
        <v>87</v>
      </c>
      <c r="F302">
        <v>2</v>
      </c>
      <c r="G302" s="44" t="s">
        <v>194</v>
      </c>
      <c r="H302">
        <v>1</v>
      </c>
      <c r="I302">
        <v>1</v>
      </c>
      <c r="J302">
        <v>1</v>
      </c>
      <c r="K302" s="44" t="s">
        <v>186</v>
      </c>
      <c r="L302">
        <v>1</v>
      </c>
      <c r="M302" s="44" t="s">
        <v>187</v>
      </c>
      <c r="N302" s="44" t="s">
        <v>188</v>
      </c>
      <c r="O302">
        <v>98</v>
      </c>
      <c r="P302">
        <v>99</v>
      </c>
      <c r="Q302" s="44" t="s">
        <v>189</v>
      </c>
      <c r="R302" s="44" t="s">
        <v>189</v>
      </c>
      <c r="S302">
        <v>9</v>
      </c>
      <c r="T302" s="44" t="s">
        <v>190</v>
      </c>
      <c r="U302">
        <v>4</v>
      </c>
      <c r="V302" s="44" t="s">
        <v>188</v>
      </c>
      <c r="W302">
        <v>99</v>
      </c>
      <c r="X302" s="44" t="s">
        <v>190</v>
      </c>
      <c r="Y302" s="44" t="s">
        <v>191</v>
      </c>
      <c r="Z302">
        <v>2016</v>
      </c>
      <c r="AA302" t="b">
        <v>0</v>
      </c>
      <c r="AB302">
        <v>4323</v>
      </c>
      <c r="AC302">
        <v>3056</v>
      </c>
      <c r="AD302">
        <v>0.70691649317603511</v>
      </c>
    </row>
    <row r="303" spans="1:30" hidden="1" x14ac:dyDescent="0.25">
      <c r="A303">
        <v>2022</v>
      </c>
      <c r="B303" s="44" t="s">
        <v>64</v>
      </c>
      <c r="C303" s="44" t="s">
        <v>12</v>
      </c>
      <c r="D303" s="44" t="s">
        <v>87</v>
      </c>
      <c r="F303">
        <v>2</v>
      </c>
      <c r="G303" s="44" t="s">
        <v>194</v>
      </c>
      <c r="H303">
        <v>1</v>
      </c>
      <c r="I303">
        <v>1</v>
      </c>
      <c r="J303">
        <v>1</v>
      </c>
      <c r="K303" s="44" t="s">
        <v>186</v>
      </c>
      <c r="L303">
        <v>3</v>
      </c>
      <c r="M303" s="44" t="s">
        <v>193</v>
      </c>
      <c r="N303" s="44" t="s">
        <v>188</v>
      </c>
      <c r="O303">
        <v>98</v>
      </c>
      <c r="P303">
        <v>99</v>
      </c>
      <c r="Q303" s="44" t="s">
        <v>189</v>
      </c>
      <c r="R303" s="44" t="s">
        <v>189</v>
      </c>
      <c r="S303">
        <v>9</v>
      </c>
      <c r="T303" s="44" t="s">
        <v>190</v>
      </c>
      <c r="U303">
        <v>4</v>
      </c>
      <c r="V303" s="44" t="s">
        <v>188</v>
      </c>
      <c r="W303">
        <v>99</v>
      </c>
      <c r="X303" s="44" t="s">
        <v>190</v>
      </c>
      <c r="Y303" s="44" t="s">
        <v>191</v>
      </c>
      <c r="Z303">
        <v>2016</v>
      </c>
      <c r="AA303" t="b">
        <v>0</v>
      </c>
      <c r="AB303">
        <v>4</v>
      </c>
      <c r="AC303">
        <v>1</v>
      </c>
      <c r="AD303">
        <v>0.25</v>
      </c>
    </row>
    <row r="304" spans="1:30" x14ac:dyDescent="0.25">
      <c r="A304">
        <v>2022</v>
      </c>
      <c r="B304" s="44" t="s">
        <v>64</v>
      </c>
      <c r="C304" s="44" t="s">
        <v>12</v>
      </c>
      <c r="D304" s="44" t="s">
        <v>87</v>
      </c>
      <c r="F304">
        <v>4</v>
      </c>
      <c r="G304" s="44" t="s">
        <v>196</v>
      </c>
      <c r="H304">
        <v>1</v>
      </c>
      <c r="I304">
        <v>1</v>
      </c>
      <c r="J304">
        <v>1</v>
      </c>
      <c r="K304" s="44" t="s">
        <v>186</v>
      </c>
      <c r="L304">
        <v>4</v>
      </c>
      <c r="M304" s="44" t="s">
        <v>195</v>
      </c>
      <c r="N304" s="44" t="s">
        <v>188</v>
      </c>
      <c r="O304">
        <v>98</v>
      </c>
      <c r="P304">
        <v>99</v>
      </c>
      <c r="Q304" s="44" t="s">
        <v>189</v>
      </c>
      <c r="R304" s="44" t="s">
        <v>189</v>
      </c>
      <c r="S304">
        <v>9</v>
      </c>
      <c r="T304" s="44" t="s">
        <v>190</v>
      </c>
      <c r="U304">
        <v>4</v>
      </c>
      <c r="V304" s="44" t="s">
        <v>188</v>
      </c>
      <c r="W304">
        <v>99</v>
      </c>
      <c r="X304" s="44" t="s">
        <v>190</v>
      </c>
      <c r="Y304" s="44" t="s">
        <v>191</v>
      </c>
      <c r="Z304">
        <v>2019</v>
      </c>
      <c r="AA304" t="b">
        <v>0</v>
      </c>
      <c r="AB304">
        <v>10220</v>
      </c>
      <c r="AC304">
        <v>2140</v>
      </c>
      <c r="AD304">
        <v>0.20939334637964774</v>
      </c>
    </row>
    <row r="305" spans="1:30" hidden="1" x14ac:dyDescent="0.25">
      <c r="A305">
        <v>2022</v>
      </c>
      <c r="B305" s="44" t="s">
        <v>65</v>
      </c>
      <c r="C305" s="44" t="s">
        <v>115</v>
      </c>
      <c r="D305" s="44" t="s">
        <v>90</v>
      </c>
      <c r="F305">
        <v>1</v>
      </c>
      <c r="G305" s="44" t="s">
        <v>185</v>
      </c>
      <c r="H305">
        <v>1</v>
      </c>
      <c r="I305">
        <v>1</v>
      </c>
      <c r="J305">
        <v>1</v>
      </c>
      <c r="K305" s="44" t="s">
        <v>186</v>
      </c>
      <c r="L305">
        <v>1</v>
      </c>
      <c r="M305" s="44" t="s">
        <v>187</v>
      </c>
      <c r="N305" s="44" t="s">
        <v>188</v>
      </c>
      <c r="O305">
        <v>98</v>
      </c>
      <c r="P305">
        <v>99</v>
      </c>
      <c r="Q305" s="44" t="s">
        <v>189</v>
      </c>
      <c r="R305" s="44" t="s">
        <v>189</v>
      </c>
      <c r="S305">
        <v>9</v>
      </c>
      <c r="T305" s="44" t="s">
        <v>190</v>
      </c>
      <c r="U305">
        <v>4</v>
      </c>
      <c r="V305" s="44" t="s">
        <v>188</v>
      </c>
      <c r="W305">
        <v>99</v>
      </c>
      <c r="X305" s="44" t="s">
        <v>190</v>
      </c>
      <c r="Y305" s="44" t="s">
        <v>191</v>
      </c>
      <c r="Z305">
        <v>2016</v>
      </c>
      <c r="AA305" t="b">
        <v>0</v>
      </c>
      <c r="AB305">
        <v>46936</v>
      </c>
      <c r="AC305">
        <v>27997</v>
      </c>
      <c r="AD305">
        <v>0.59649309698312591</v>
      </c>
    </row>
    <row r="306" spans="1:30" hidden="1" x14ac:dyDescent="0.25">
      <c r="A306">
        <v>2022</v>
      </c>
      <c r="B306" s="44" t="s">
        <v>65</v>
      </c>
      <c r="C306" s="44" t="s">
        <v>115</v>
      </c>
      <c r="D306" s="44" t="s">
        <v>90</v>
      </c>
      <c r="F306">
        <v>1</v>
      </c>
      <c r="G306" s="44" t="s">
        <v>185</v>
      </c>
      <c r="H306">
        <v>1</v>
      </c>
      <c r="I306">
        <v>1</v>
      </c>
      <c r="J306">
        <v>1</v>
      </c>
      <c r="K306" s="44" t="s">
        <v>186</v>
      </c>
      <c r="L306">
        <v>2</v>
      </c>
      <c r="M306" s="44" t="s">
        <v>192</v>
      </c>
      <c r="N306" s="44" t="s">
        <v>188</v>
      </c>
      <c r="O306">
        <v>98</v>
      </c>
      <c r="P306">
        <v>99</v>
      </c>
      <c r="Q306" s="44" t="s">
        <v>189</v>
      </c>
      <c r="R306" s="44" t="s">
        <v>189</v>
      </c>
      <c r="S306">
        <v>9</v>
      </c>
      <c r="T306" s="44" t="s">
        <v>190</v>
      </c>
      <c r="U306">
        <v>4</v>
      </c>
      <c r="V306" s="44" t="s">
        <v>188</v>
      </c>
      <c r="W306">
        <v>99</v>
      </c>
      <c r="X306" s="44" t="s">
        <v>190</v>
      </c>
      <c r="Y306" s="44" t="s">
        <v>191</v>
      </c>
      <c r="Z306">
        <v>2016</v>
      </c>
      <c r="AA306" t="b">
        <v>0</v>
      </c>
      <c r="AB306">
        <v>45045</v>
      </c>
      <c r="AC306">
        <v>27269</v>
      </c>
      <c r="AD306">
        <v>0.60537240537240533</v>
      </c>
    </row>
    <row r="307" spans="1:30" hidden="1" x14ac:dyDescent="0.25">
      <c r="A307">
        <v>2022</v>
      </c>
      <c r="B307" s="44" t="s">
        <v>65</v>
      </c>
      <c r="C307" s="44" t="s">
        <v>115</v>
      </c>
      <c r="D307" s="44" t="s">
        <v>90</v>
      </c>
      <c r="F307">
        <v>2</v>
      </c>
      <c r="G307" s="44" t="s">
        <v>194</v>
      </c>
      <c r="H307">
        <v>1</v>
      </c>
      <c r="I307">
        <v>1</v>
      </c>
      <c r="J307">
        <v>1</v>
      </c>
      <c r="K307" s="44" t="s">
        <v>186</v>
      </c>
      <c r="L307">
        <v>1</v>
      </c>
      <c r="M307" s="44" t="s">
        <v>187</v>
      </c>
      <c r="N307" s="44" t="s">
        <v>188</v>
      </c>
      <c r="O307">
        <v>98</v>
      </c>
      <c r="P307">
        <v>99</v>
      </c>
      <c r="Q307" s="44" t="s">
        <v>189</v>
      </c>
      <c r="R307" s="44" t="s">
        <v>189</v>
      </c>
      <c r="S307">
        <v>9</v>
      </c>
      <c r="T307" s="44" t="s">
        <v>190</v>
      </c>
      <c r="U307">
        <v>4</v>
      </c>
      <c r="V307" s="44" t="s">
        <v>188</v>
      </c>
      <c r="W307">
        <v>99</v>
      </c>
      <c r="X307" s="44" t="s">
        <v>190</v>
      </c>
      <c r="Y307" s="44" t="s">
        <v>191</v>
      </c>
      <c r="Z307">
        <v>2016</v>
      </c>
      <c r="AA307" t="b">
        <v>0</v>
      </c>
      <c r="AB307">
        <v>43011</v>
      </c>
      <c r="AC307">
        <v>31374</v>
      </c>
      <c r="AD307">
        <v>0.72944130571249211</v>
      </c>
    </row>
    <row r="308" spans="1:30" hidden="1" x14ac:dyDescent="0.25">
      <c r="A308">
        <v>2022</v>
      </c>
      <c r="B308" s="44" t="s">
        <v>65</v>
      </c>
      <c r="C308" s="44" t="s">
        <v>115</v>
      </c>
      <c r="D308" s="44" t="s">
        <v>90</v>
      </c>
      <c r="F308">
        <v>2</v>
      </c>
      <c r="G308" s="44" t="s">
        <v>194</v>
      </c>
      <c r="H308">
        <v>1</v>
      </c>
      <c r="I308">
        <v>1</v>
      </c>
      <c r="J308">
        <v>1</v>
      </c>
      <c r="K308" s="44" t="s">
        <v>186</v>
      </c>
      <c r="L308">
        <v>3</v>
      </c>
      <c r="M308" s="44" t="s">
        <v>193</v>
      </c>
      <c r="N308" s="44" t="s">
        <v>188</v>
      </c>
      <c r="O308">
        <v>98</v>
      </c>
      <c r="P308">
        <v>99</v>
      </c>
      <c r="Q308" s="44" t="s">
        <v>189</v>
      </c>
      <c r="R308" s="44" t="s">
        <v>189</v>
      </c>
      <c r="S308">
        <v>9</v>
      </c>
      <c r="T308" s="44" t="s">
        <v>190</v>
      </c>
      <c r="U308">
        <v>4</v>
      </c>
      <c r="V308" s="44" t="s">
        <v>188</v>
      </c>
      <c r="W308">
        <v>99</v>
      </c>
      <c r="X308" s="44" t="s">
        <v>190</v>
      </c>
      <c r="Y308" s="44" t="s">
        <v>191</v>
      </c>
      <c r="Z308">
        <v>2016</v>
      </c>
      <c r="AA308" t="b">
        <v>0</v>
      </c>
      <c r="AB308">
        <v>2169</v>
      </c>
      <c r="AC308">
        <v>1079</v>
      </c>
      <c r="AD308">
        <v>0.49746426924850162</v>
      </c>
    </row>
    <row r="309" spans="1:30" x14ac:dyDescent="0.25">
      <c r="A309">
        <v>2022</v>
      </c>
      <c r="B309" s="44" t="s">
        <v>65</v>
      </c>
      <c r="C309" s="44" t="s">
        <v>115</v>
      </c>
      <c r="D309" s="44" t="s">
        <v>90</v>
      </c>
      <c r="F309">
        <v>4</v>
      </c>
      <c r="G309" s="44" t="s">
        <v>196</v>
      </c>
      <c r="H309">
        <v>1</v>
      </c>
      <c r="I309">
        <v>1</v>
      </c>
      <c r="J309">
        <v>1</v>
      </c>
      <c r="K309" s="44" t="s">
        <v>186</v>
      </c>
      <c r="L309">
        <v>4</v>
      </c>
      <c r="M309" s="44" t="s">
        <v>195</v>
      </c>
      <c r="N309" s="44" t="s">
        <v>188</v>
      </c>
      <c r="O309">
        <v>98</v>
      </c>
      <c r="P309">
        <v>99</v>
      </c>
      <c r="Q309" s="44" t="s">
        <v>189</v>
      </c>
      <c r="R309" s="44" t="s">
        <v>189</v>
      </c>
      <c r="S309">
        <v>9</v>
      </c>
      <c r="T309" s="44" t="s">
        <v>190</v>
      </c>
      <c r="U309">
        <v>4</v>
      </c>
      <c r="V309" s="44" t="s">
        <v>188</v>
      </c>
      <c r="W309">
        <v>99</v>
      </c>
      <c r="X309" s="44" t="s">
        <v>190</v>
      </c>
      <c r="Y309" s="44" t="s">
        <v>191</v>
      </c>
      <c r="Z309">
        <v>2019</v>
      </c>
      <c r="AA309" t="b">
        <v>0</v>
      </c>
      <c r="AB309">
        <v>13044</v>
      </c>
      <c r="AC309">
        <v>2883</v>
      </c>
      <c r="AD309">
        <v>0.22102115915363385</v>
      </c>
    </row>
    <row r="310" spans="1:30" hidden="1" x14ac:dyDescent="0.25">
      <c r="A310">
        <v>2022</v>
      </c>
      <c r="B310" s="44" t="s">
        <v>78</v>
      </c>
      <c r="C310" s="44" t="s">
        <v>123</v>
      </c>
      <c r="D310" s="44" t="s">
        <v>197</v>
      </c>
      <c r="F310">
        <v>1</v>
      </c>
      <c r="G310" s="44" t="s">
        <v>185</v>
      </c>
      <c r="H310">
        <v>1</v>
      </c>
      <c r="I310">
        <v>1</v>
      </c>
      <c r="J310">
        <v>1</v>
      </c>
      <c r="K310" s="44" t="s">
        <v>186</v>
      </c>
      <c r="L310">
        <v>2</v>
      </c>
      <c r="M310" s="44" t="s">
        <v>192</v>
      </c>
      <c r="N310" s="44" t="s">
        <v>188</v>
      </c>
      <c r="O310">
        <v>98</v>
      </c>
      <c r="P310">
        <v>99</v>
      </c>
      <c r="Q310" s="44" t="s">
        <v>189</v>
      </c>
      <c r="R310" s="44" t="s">
        <v>189</v>
      </c>
      <c r="S310">
        <v>9</v>
      </c>
      <c r="T310" s="44" t="s">
        <v>190</v>
      </c>
      <c r="U310">
        <v>4</v>
      </c>
      <c r="V310" s="44" t="s">
        <v>188</v>
      </c>
      <c r="W310">
        <v>99</v>
      </c>
      <c r="X310" s="44" t="s">
        <v>190</v>
      </c>
      <c r="Y310" s="44" t="s">
        <v>191</v>
      </c>
      <c r="Z310">
        <v>2016</v>
      </c>
      <c r="AA310" t="b">
        <v>0</v>
      </c>
      <c r="AB310">
        <v>10459</v>
      </c>
      <c r="AC310">
        <v>4694</v>
      </c>
      <c r="AD310">
        <v>0.4488000764891481</v>
      </c>
    </row>
    <row r="311" spans="1:30" hidden="1" x14ac:dyDescent="0.25">
      <c r="A311">
        <v>2022</v>
      </c>
      <c r="B311" s="44" t="s">
        <v>78</v>
      </c>
      <c r="C311" s="44" t="s">
        <v>123</v>
      </c>
      <c r="D311" s="44" t="s">
        <v>197</v>
      </c>
      <c r="F311">
        <v>1</v>
      </c>
      <c r="G311" s="44" t="s">
        <v>185</v>
      </c>
      <c r="H311">
        <v>1</v>
      </c>
      <c r="I311">
        <v>1</v>
      </c>
      <c r="J311">
        <v>1</v>
      </c>
      <c r="K311" s="44" t="s">
        <v>186</v>
      </c>
      <c r="L311">
        <v>3</v>
      </c>
      <c r="M311" s="44" t="s">
        <v>193</v>
      </c>
      <c r="N311" s="44" t="s">
        <v>188</v>
      </c>
      <c r="O311">
        <v>98</v>
      </c>
      <c r="P311">
        <v>99</v>
      </c>
      <c r="Q311" s="44" t="s">
        <v>189</v>
      </c>
      <c r="R311" s="44" t="s">
        <v>189</v>
      </c>
      <c r="S311">
        <v>9</v>
      </c>
      <c r="T311" s="44" t="s">
        <v>190</v>
      </c>
      <c r="U311">
        <v>4</v>
      </c>
      <c r="V311" s="44" t="s">
        <v>188</v>
      </c>
      <c r="W311">
        <v>99</v>
      </c>
      <c r="X311" s="44" t="s">
        <v>190</v>
      </c>
      <c r="Y311" s="44" t="s">
        <v>191</v>
      </c>
      <c r="Z311">
        <v>2016</v>
      </c>
      <c r="AA311" t="b">
        <v>0</v>
      </c>
      <c r="AB311">
        <v>2179</v>
      </c>
      <c r="AC311">
        <v>685</v>
      </c>
      <c r="AD311">
        <v>0.31436438733363931</v>
      </c>
    </row>
    <row r="312" spans="1:30" hidden="1" x14ac:dyDescent="0.25">
      <c r="A312">
        <v>2022</v>
      </c>
      <c r="B312" s="44" t="s">
        <v>78</v>
      </c>
      <c r="C312" s="44" t="s">
        <v>123</v>
      </c>
      <c r="D312" s="44" t="s">
        <v>197</v>
      </c>
      <c r="F312">
        <v>2</v>
      </c>
      <c r="G312" s="44" t="s">
        <v>194</v>
      </c>
      <c r="H312">
        <v>1</v>
      </c>
      <c r="I312">
        <v>1</v>
      </c>
      <c r="J312">
        <v>1</v>
      </c>
      <c r="K312" s="44" t="s">
        <v>186</v>
      </c>
      <c r="L312">
        <v>1</v>
      </c>
      <c r="M312" s="44" t="s">
        <v>187</v>
      </c>
      <c r="N312" s="44" t="s">
        <v>188</v>
      </c>
      <c r="O312">
        <v>98</v>
      </c>
      <c r="P312">
        <v>99</v>
      </c>
      <c r="Q312" s="44" t="s">
        <v>189</v>
      </c>
      <c r="R312" s="44" t="s">
        <v>189</v>
      </c>
      <c r="S312">
        <v>9</v>
      </c>
      <c r="T312" s="44" t="s">
        <v>190</v>
      </c>
      <c r="U312">
        <v>4</v>
      </c>
      <c r="V312" s="44" t="s">
        <v>188</v>
      </c>
      <c r="W312">
        <v>99</v>
      </c>
      <c r="X312" s="44" t="s">
        <v>190</v>
      </c>
      <c r="Y312" s="44" t="s">
        <v>191</v>
      </c>
      <c r="Z312">
        <v>2016</v>
      </c>
      <c r="AA312" t="b">
        <v>0</v>
      </c>
      <c r="AB312">
        <v>15952</v>
      </c>
      <c r="AC312">
        <v>5898</v>
      </c>
      <c r="AD312">
        <v>0.36973420260782347</v>
      </c>
    </row>
    <row r="313" spans="1:30" hidden="1" x14ac:dyDescent="0.25">
      <c r="A313">
        <v>2022</v>
      </c>
      <c r="B313" s="44" t="s">
        <v>78</v>
      </c>
      <c r="C313" s="44" t="s">
        <v>123</v>
      </c>
      <c r="D313" s="44" t="s">
        <v>197</v>
      </c>
      <c r="F313">
        <v>2</v>
      </c>
      <c r="G313" s="44" t="s">
        <v>194</v>
      </c>
      <c r="H313">
        <v>1</v>
      </c>
      <c r="I313">
        <v>1</v>
      </c>
      <c r="J313">
        <v>1</v>
      </c>
      <c r="K313" s="44" t="s">
        <v>186</v>
      </c>
      <c r="L313">
        <v>2</v>
      </c>
      <c r="M313" s="44" t="s">
        <v>192</v>
      </c>
      <c r="N313" s="44" t="s">
        <v>188</v>
      </c>
      <c r="O313">
        <v>98</v>
      </c>
      <c r="P313">
        <v>99</v>
      </c>
      <c r="Q313" s="44" t="s">
        <v>189</v>
      </c>
      <c r="R313" s="44" t="s">
        <v>189</v>
      </c>
      <c r="S313">
        <v>9</v>
      </c>
      <c r="T313" s="44" t="s">
        <v>190</v>
      </c>
      <c r="U313">
        <v>4</v>
      </c>
      <c r="V313" s="44" t="s">
        <v>188</v>
      </c>
      <c r="W313">
        <v>99</v>
      </c>
      <c r="X313" s="44" t="s">
        <v>190</v>
      </c>
      <c r="Y313" s="44" t="s">
        <v>191</v>
      </c>
      <c r="Z313">
        <v>2016</v>
      </c>
      <c r="AA313" t="b">
        <v>0</v>
      </c>
      <c r="AB313">
        <v>11357</v>
      </c>
      <c r="AC313">
        <v>4052</v>
      </c>
      <c r="AD313">
        <v>0.3567843620674474</v>
      </c>
    </row>
    <row r="314" spans="1:30" x14ac:dyDescent="0.25">
      <c r="A314">
        <v>2022</v>
      </c>
      <c r="B314" s="44" t="s">
        <v>78</v>
      </c>
      <c r="C314" s="44" t="s">
        <v>123</v>
      </c>
      <c r="D314" s="44" t="s">
        <v>197</v>
      </c>
      <c r="F314">
        <v>4</v>
      </c>
      <c r="G314" s="44" t="s">
        <v>196</v>
      </c>
      <c r="H314">
        <v>1</v>
      </c>
      <c r="I314">
        <v>1</v>
      </c>
      <c r="J314">
        <v>1</v>
      </c>
      <c r="K314" s="44" t="s">
        <v>186</v>
      </c>
      <c r="L314">
        <v>4</v>
      </c>
      <c r="M314" s="44" t="s">
        <v>195</v>
      </c>
      <c r="N314" s="44" t="s">
        <v>188</v>
      </c>
      <c r="O314">
        <v>98</v>
      </c>
      <c r="P314">
        <v>99</v>
      </c>
      <c r="Q314" s="44" t="s">
        <v>189</v>
      </c>
      <c r="R314" s="44" t="s">
        <v>189</v>
      </c>
      <c r="S314">
        <v>9</v>
      </c>
      <c r="T314" s="44" t="s">
        <v>190</v>
      </c>
      <c r="U314">
        <v>4</v>
      </c>
      <c r="V314" s="44" t="s">
        <v>188</v>
      </c>
      <c r="W314">
        <v>99</v>
      </c>
      <c r="X314" s="44" t="s">
        <v>190</v>
      </c>
      <c r="Y314" s="44" t="s">
        <v>191</v>
      </c>
      <c r="Z314">
        <v>2019</v>
      </c>
      <c r="AA314" t="b">
        <v>0</v>
      </c>
      <c r="AB314">
        <v>597</v>
      </c>
      <c r="AC314">
        <v>285</v>
      </c>
      <c r="AD314">
        <v>0.47738693467336685</v>
      </c>
    </row>
    <row r="315" spans="1:30" hidden="1" x14ac:dyDescent="0.25">
      <c r="A315">
        <v>2022</v>
      </c>
      <c r="B315" s="44" t="s">
        <v>66</v>
      </c>
      <c r="C315" s="44" t="s">
        <v>116</v>
      </c>
      <c r="D315" s="44" t="s">
        <v>90</v>
      </c>
      <c r="F315">
        <v>1</v>
      </c>
      <c r="G315" s="44" t="s">
        <v>185</v>
      </c>
      <c r="H315">
        <v>1</v>
      </c>
      <c r="I315">
        <v>1</v>
      </c>
      <c r="J315">
        <v>1</v>
      </c>
      <c r="K315" s="44" t="s">
        <v>186</v>
      </c>
      <c r="L315">
        <v>1</v>
      </c>
      <c r="M315" s="44" t="s">
        <v>187</v>
      </c>
      <c r="N315" s="44" t="s">
        <v>188</v>
      </c>
      <c r="O315">
        <v>98</v>
      </c>
      <c r="P315">
        <v>99</v>
      </c>
      <c r="Q315" s="44" t="s">
        <v>189</v>
      </c>
      <c r="R315" s="44" t="s">
        <v>189</v>
      </c>
      <c r="S315">
        <v>9</v>
      </c>
      <c r="T315" s="44" t="s">
        <v>190</v>
      </c>
      <c r="U315">
        <v>4</v>
      </c>
      <c r="V315" s="44" t="s">
        <v>188</v>
      </c>
      <c r="W315">
        <v>99</v>
      </c>
      <c r="X315" s="44" t="s">
        <v>190</v>
      </c>
      <c r="Y315" s="44" t="s">
        <v>191</v>
      </c>
      <c r="Z315">
        <v>2016</v>
      </c>
      <c r="AA315" t="b">
        <v>0</v>
      </c>
      <c r="AB315">
        <v>4501</v>
      </c>
      <c r="AC315">
        <v>2905</v>
      </c>
      <c r="AD315">
        <v>0.64541213063763603</v>
      </c>
    </row>
    <row r="316" spans="1:30" hidden="1" x14ac:dyDescent="0.25">
      <c r="A316">
        <v>2022</v>
      </c>
      <c r="B316" s="44" t="s">
        <v>66</v>
      </c>
      <c r="C316" s="44" t="s">
        <v>116</v>
      </c>
      <c r="D316" s="44" t="s">
        <v>90</v>
      </c>
      <c r="F316">
        <v>2</v>
      </c>
      <c r="G316" s="44" t="s">
        <v>194</v>
      </c>
      <c r="H316">
        <v>1</v>
      </c>
      <c r="I316">
        <v>1</v>
      </c>
      <c r="J316">
        <v>1</v>
      </c>
      <c r="K316" s="44" t="s">
        <v>186</v>
      </c>
      <c r="L316">
        <v>3</v>
      </c>
      <c r="M316" s="44" t="s">
        <v>193</v>
      </c>
      <c r="N316" s="44" t="s">
        <v>188</v>
      </c>
      <c r="O316">
        <v>98</v>
      </c>
      <c r="P316">
        <v>99</v>
      </c>
      <c r="Q316" s="44" t="s">
        <v>189</v>
      </c>
      <c r="R316" s="44" t="s">
        <v>189</v>
      </c>
      <c r="S316">
        <v>9</v>
      </c>
      <c r="T316" s="44" t="s">
        <v>190</v>
      </c>
      <c r="U316">
        <v>4</v>
      </c>
      <c r="V316" s="44" t="s">
        <v>188</v>
      </c>
      <c r="W316">
        <v>99</v>
      </c>
      <c r="X316" s="44" t="s">
        <v>190</v>
      </c>
      <c r="Y316" s="44" t="s">
        <v>191</v>
      </c>
      <c r="Z316">
        <v>2016</v>
      </c>
      <c r="AA316" t="b">
        <v>0</v>
      </c>
      <c r="AB316">
        <v>642</v>
      </c>
      <c r="AC316">
        <v>336</v>
      </c>
      <c r="AD316">
        <v>0.52336448598130836</v>
      </c>
    </row>
    <row r="317" spans="1:30" hidden="1" x14ac:dyDescent="0.25">
      <c r="A317">
        <v>2022</v>
      </c>
      <c r="B317" s="44" t="s">
        <v>67</v>
      </c>
      <c r="C317" s="44" t="s">
        <v>117</v>
      </c>
      <c r="D317" s="44" t="s">
        <v>83</v>
      </c>
      <c r="F317">
        <v>1</v>
      </c>
      <c r="G317" s="44" t="s">
        <v>185</v>
      </c>
      <c r="H317">
        <v>1</v>
      </c>
      <c r="I317">
        <v>1</v>
      </c>
      <c r="J317">
        <v>1</v>
      </c>
      <c r="K317" s="44" t="s">
        <v>186</v>
      </c>
      <c r="L317">
        <v>1</v>
      </c>
      <c r="M317" s="44" t="s">
        <v>187</v>
      </c>
      <c r="N317" s="44" t="s">
        <v>188</v>
      </c>
      <c r="O317">
        <v>98</v>
      </c>
      <c r="P317">
        <v>99</v>
      </c>
      <c r="Q317" s="44" t="s">
        <v>189</v>
      </c>
      <c r="R317" s="44" t="s">
        <v>189</v>
      </c>
      <c r="S317">
        <v>9</v>
      </c>
      <c r="T317" s="44" t="s">
        <v>190</v>
      </c>
      <c r="U317">
        <v>4</v>
      </c>
      <c r="V317" s="44" t="s">
        <v>188</v>
      </c>
      <c r="W317">
        <v>99</v>
      </c>
      <c r="X317" s="44" t="s">
        <v>190</v>
      </c>
      <c r="Y317" s="44" t="s">
        <v>191</v>
      </c>
      <c r="Z317">
        <v>2016</v>
      </c>
      <c r="AA317" t="b">
        <v>0</v>
      </c>
      <c r="AB317">
        <v>18965</v>
      </c>
      <c r="AC317">
        <v>12429</v>
      </c>
      <c r="AD317">
        <v>0.65536514632217246</v>
      </c>
    </row>
    <row r="318" spans="1:30" hidden="1" x14ac:dyDescent="0.25">
      <c r="A318">
        <v>2022</v>
      </c>
      <c r="B318" s="44" t="s">
        <v>67</v>
      </c>
      <c r="C318" s="44" t="s">
        <v>117</v>
      </c>
      <c r="D318" s="44" t="s">
        <v>83</v>
      </c>
      <c r="F318">
        <v>2</v>
      </c>
      <c r="G318" s="44" t="s">
        <v>194</v>
      </c>
      <c r="H318">
        <v>1</v>
      </c>
      <c r="I318">
        <v>1</v>
      </c>
      <c r="J318">
        <v>1</v>
      </c>
      <c r="K318" s="44" t="s">
        <v>186</v>
      </c>
      <c r="L318">
        <v>3</v>
      </c>
      <c r="M318" s="44" t="s">
        <v>193</v>
      </c>
      <c r="N318" s="44" t="s">
        <v>188</v>
      </c>
      <c r="O318">
        <v>98</v>
      </c>
      <c r="P318">
        <v>99</v>
      </c>
      <c r="Q318" s="44" t="s">
        <v>189</v>
      </c>
      <c r="R318" s="44" t="s">
        <v>189</v>
      </c>
      <c r="S318">
        <v>9</v>
      </c>
      <c r="T318" s="44" t="s">
        <v>190</v>
      </c>
      <c r="U318">
        <v>4</v>
      </c>
      <c r="V318" s="44" t="s">
        <v>188</v>
      </c>
      <c r="W318">
        <v>99</v>
      </c>
      <c r="X318" s="44" t="s">
        <v>190</v>
      </c>
      <c r="Y318" s="44" t="s">
        <v>191</v>
      </c>
      <c r="Z318">
        <v>2016</v>
      </c>
      <c r="AA318" t="b">
        <v>0</v>
      </c>
      <c r="AB318">
        <v>650</v>
      </c>
      <c r="AC318">
        <v>171</v>
      </c>
      <c r="AD318">
        <v>0.2630769230769231</v>
      </c>
    </row>
    <row r="319" spans="1:30" x14ac:dyDescent="0.25">
      <c r="A319">
        <v>2022</v>
      </c>
      <c r="B319" s="44" t="s">
        <v>67</v>
      </c>
      <c r="C319" s="44" t="s">
        <v>117</v>
      </c>
      <c r="D319" s="44" t="s">
        <v>83</v>
      </c>
      <c r="F319">
        <v>4</v>
      </c>
      <c r="G319" s="44" t="s">
        <v>196</v>
      </c>
      <c r="H319">
        <v>1</v>
      </c>
      <c r="I319">
        <v>1</v>
      </c>
      <c r="J319">
        <v>1</v>
      </c>
      <c r="K319" s="44" t="s">
        <v>186</v>
      </c>
      <c r="L319">
        <v>1</v>
      </c>
      <c r="M319" s="44" t="s">
        <v>187</v>
      </c>
      <c r="N319" s="44" t="s">
        <v>188</v>
      </c>
      <c r="O319">
        <v>98</v>
      </c>
      <c r="P319">
        <v>99</v>
      </c>
      <c r="Q319" s="44" t="s">
        <v>189</v>
      </c>
      <c r="R319" s="44" t="s">
        <v>189</v>
      </c>
      <c r="S319">
        <v>9</v>
      </c>
      <c r="T319" s="44" t="s">
        <v>190</v>
      </c>
      <c r="U319">
        <v>4</v>
      </c>
      <c r="V319" s="44" t="s">
        <v>188</v>
      </c>
      <c r="W319">
        <v>99</v>
      </c>
      <c r="X319" s="44" t="s">
        <v>190</v>
      </c>
      <c r="Y319" s="44" t="s">
        <v>191</v>
      </c>
      <c r="Z319">
        <v>2016</v>
      </c>
      <c r="AA319" t="b">
        <v>0</v>
      </c>
      <c r="AB319">
        <v>1616</v>
      </c>
      <c r="AC319">
        <v>278</v>
      </c>
      <c r="AD319">
        <v>0.17202970297029702</v>
      </c>
    </row>
    <row r="320" spans="1:30" x14ac:dyDescent="0.25">
      <c r="A320">
        <v>2022</v>
      </c>
      <c r="B320" s="44" t="s">
        <v>67</v>
      </c>
      <c r="C320" s="44" t="s">
        <v>117</v>
      </c>
      <c r="D320" s="44" t="s">
        <v>83</v>
      </c>
      <c r="F320">
        <v>4</v>
      </c>
      <c r="G320" s="44" t="s">
        <v>196</v>
      </c>
      <c r="H320">
        <v>1</v>
      </c>
      <c r="I320">
        <v>1</v>
      </c>
      <c r="J320">
        <v>1</v>
      </c>
      <c r="K320" s="44" t="s">
        <v>186</v>
      </c>
      <c r="L320">
        <v>3</v>
      </c>
      <c r="M320" s="44" t="s">
        <v>193</v>
      </c>
      <c r="N320" s="44" t="s">
        <v>188</v>
      </c>
      <c r="O320">
        <v>98</v>
      </c>
      <c r="P320">
        <v>99</v>
      </c>
      <c r="Q320" s="44" t="s">
        <v>189</v>
      </c>
      <c r="R320" s="44" t="s">
        <v>189</v>
      </c>
      <c r="S320">
        <v>9</v>
      </c>
      <c r="T320" s="44" t="s">
        <v>190</v>
      </c>
      <c r="U320">
        <v>4</v>
      </c>
      <c r="V320" s="44" t="s">
        <v>188</v>
      </c>
      <c r="W320">
        <v>99</v>
      </c>
      <c r="X320" s="44" t="s">
        <v>190</v>
      </c>
      <c r="Y320" s="44" t="s">
        <v>191</v>
      </c>
      <c r="Z320">
        <v>2016</v>
      </c>
      <c r="AA320" t="b">
        <v>0</v>
      </c>
      <c r="AB320">
        <v>1616</v>
      </c>
      <c r="AC320">
        <v>278</v>
      </c>
      <c r="AD320">
        <v>0.17202970297029702</v>
      </c>
    </row>
    <row r="321" spans="1:30" hidden="1" x14ac:dyDescent="0.25">
      <c r="A321">
        <v>2022</v>
      </c>
      <c r="B321" s="44" t="s">
        <v>68</v>
      </c>
      <c r="C321" s="44" t="s">
        <v>13</v>
      </c>
      <c r="D321" s="44" t="s">
        <v>87</v>
      </c>
      <c r="F321">
        <v>1</v>
      </c>
      <c r="G321" s="44" t="s">
        <v>185</v>
      </c>
      <c r="H321">
        <v>1</v>
      </c>
      <c r="I321">
        <v>1</v>
      </c>
      <c r="J321">
        <v>1</v>
      </c>
      <c r="K321" s="44" t="s">
        <v>186</v>
      </c>
      <c r="L321">
        <v>2</v>
      </c>
      <c r="M321" s="44" t="s">
        <v>192</v>
      </c>
      <c r="N321" s="44" t="s">
        <v>188</v>
      </c>
      <c r="O321">
        <v>98</v>
      </c>
      <c r="P321">
        <v>99</v>
      </c>
      <c r="Q321" s="44" t="s">
        <v>189</v>
      </c>
      <c r="R321" s="44" t="s">
        <v>189</v>
      </c>
      <c r="S321">
        <v>9</v>
      </c>
      <c r="T321" s="44" t="s">
        <v>190</v>
      </c>
      <c r="U321">
        <v>4</v>
      </c>
      <c r="V321" s="44" t="s">
        <v>188</v>
      </c>
      <c r="W321">
        <v>99</v>
      </c>
      <c r="X321" s="44" t="s">
        <v>190</v>
      </c>
      <c r="Y321" s="44" t="s">
        <v>191</v>
      </c>
      <c r="Z321">
        <v>2016</v>
      </c>
      <c r="AA321" t="b">
        <v>0</v>
      </c>
      <c r="AB321">
        <v>4849</v>
      </c>
      <c r="AC321">
        <v>2722</v>
      </c>
      <c r="AD321">
        <v>0.56135285625902243</v>
      </c>
    </row>
    <row r="322" spans="1:30" hidden="1" x14ac:dyDescent="0.25">
      <c r="A322">
        <v>2022</v>
      </c>
      <c r="B322" s="44" t="s">
        <v>68</v>
      </c>
      <c r="C322" s="44" t="s">
        <v>13</v>
      </c>
      <c r="D322" s="44" t="s">
        <v>87</v>
      </c>
      <c r="F322">
        <v>2</v>
      </c>
      <c r="G322" s="44" t="s">
        <v>194</v>
      </c>
      <c r="H322">
        <v>1</v>
      </c>
      <c r="I322">
        <v>1</v>
      </c>
      <c r="J322">
        <v>1</v>
      </c>
      <c r="K322" s="44" t="s">
        <v>186</v>
      </c>
      <c r="L322">
        <v>1</v>
      </c>
      <c r="M322" s="44" t="s">
        <v>187</v>
      </c>
      <c r="N322" s="44" t="s">
        <v>188</v>
      </c>
      <c r="O322">
        <v>98</v>
      </c>
      <c r="P322">
        <v>99</v>
      </c>
      <c r="Q322" s="44" t="s">
        <v>189</v>
      </c>
      <c r="R322" s="44" t="s">
        <v>189</v>
      </c>
      <c r="S322">
        <v>9</v>
      </c>
      <c r="T322" s="44" t="s">
        <v>190</v>
      </c>
      <c r="U322">
        <v>4</v>
      </c>
      <c r="V322" s="44" t="s">
        <v>188</v>
      </c>
      <c r="W322">
        <v>99</v>
      </c>
      <c r="X322" s="44" t="s">
        <v>190</v>
      </c>
      <c r="Y322" s="44" t="s">
        <v>191</v>
      </c>
      <c r="Z322">
        <v>2016</v>
      </c>
      <c r="AA322" t="b">
        <v>0</v>
      </c>
      <c r="AB322">
        <v>973</v>
      </c>
      <c r="AC322">
        <v>632</v>
      </c>
      <c r="AD322">
        <v>0.64953751284686534</v>
      </c>
    </row>
    <row r="323" spans="1:30" hidden="1" x14ac:dyDescent="0.25">
      <c r="A323">
        <v>2022</v>
      </c>
      <c r="B323" s="44" t="s">
        <v>68</v>
      </c>
      <c r="C323" s="44" t="s">
        <v>13</v>
      </c>
      <c r="D323" s="44" t="s">
        <v>87</v>
      </c>
      <c r="F323">
        <v>2</v>
      </c>
      <c r="G323" s="44" t="s">
        <v>194</v>
      </c>
      <c r="H323">
        <v>1</v>
      </c>
      <c r="I323">
        <v>1</v>
      </c>
      <c r="J323">
        <v>1</v>
      </c>
      <c r="K323" s="44" t="s">
        <v>186</v>
      </c>
      <c r="L323">
        <v>3</v>
      </c>
      <c r="M323" s="44" t="s">
        <v>193</v>
      </c>
      <c r="N323" s="44" t="s">
        <v>188</v>
      </c>
      <c r="O323">
        <v>98</v>
      </c>
      <c r="P323">
        <v>99</v>
      </c>
      <c r="Q323" s="44" t="s">
        <v>189</v>
      </c>
      <c r="R323" s="44" t="s">
        <v>189</v>
      </c>
      <c r="S323">
        <v>9</v>
      </c>
      <c r="T323" s="44" t="s">
        <v>190</v>
      </c>
      <c r="U323">
        <v>4</v>
      </c>
      <c r="V323" s="44" t="s">
        <v>188</v>
      </c>
      <c r="W323">
        <v>99</v>
      </c>
      <c r="X323" s="44" t="s">
        <v>190</v>
      </c>
      <c r="Y323" s="44" t="s">
        <v>191</v>
      </c>
      <c r="Z323">
        <v>2016</v>
      </c>
      <c r="AA323" t="b">
        <v>0</v>
      </c>
      <c r="AB323">
        <v>2</v>
      </c>
      <c r="AC323">
        <v>1</v>
      </c>
      <c r="AD323">
        <v>0.5</v>
      </c>
    </row>
    <row r="324" spans="1:30" x14ac:dyDescent="0.25">
      <c r="A324">
        <v>2022</v>
      </c>
      <c r="B324" s="44" t="s">
        <v>68</v>
      </c>
      <c r="C324" s="44" t="s">
        <v>13</v>
      </c>
      <c r="D324" s="44" t="s">
        <v>87</v>
      </c>
      <c r="F324">
        <v>4</v>
      </c>
      <c r="G324" s="44" t="s">
        <v>196</v>
      </c>
      <c r="H324">
        <v>1</v>
      </c>
      <c r="I324">
        <v>1</v>
      </c>
      <c r="J324">
        <v>1</v>
      </c>
      <c r="K324" s="44" t="s">
        <v>186</v>
      </c>
      <c r="L324">
        <v>4</v>
      </c>
      <c r="M324" s="44" t="s">
        <v>195</v>
      </c>
      <c r="N324" s="44" t="s">
        <v>188</v>
      </c>
      <c r="O324">
        <v>98</v>
      </c>
      <c r="P324">
        <v>99</v>
      </c>
      <c r="Q324" s="44" t="s">
        <v>189</v>
      </c>
      <c r="R324" s="44" t="s">
        <v>189</v>
      </c>
      <c r="S324">
        <v>9</v>
      </c>
      <c r="T324" s="44" t="s">
        <v>190</v>
      </c>
      <c r="U324">
        <v>4</v>
      </c>
      <c r="V324" s="44" t="s">
        <v>188</v>
      </c>
      <c r="W324">
        <v>99</v>
      </c>
      <c r="X324" s="44" t="s">
        <v>190</v>
      </c>
      <c r="Y324" s="44" t="s">
        <v>191</v>
      </c>
      <c r="Z324">
        <v>2019</v>
      </c>
      <c r="AA324" t="b">
        <v>0</v>
      </c>
      <c r="AB324">
        <v>1602</v>
      </c>
      <c r="AC324">
        <v>1041</v>
      </c>
      <c r="AD324">
        <v>0.64981273408239704</v>
      </c>
    </row>
    <row r="325" spans="1:30" hidden="1" x14ac:dyDescent="0.25">
      <c r="A325">
        <v>2022</v>
      </c>
      <c r="B325" s="44" t="s">
        <v>69</v>
      </c>
      <c r="C325" s="44" t="s">
        <v>118</v>
      </c>
      <c r="D325" s="44" t="s">
        <v>83</v>
      </c>
      <c r="F325">
        <v>1</v>
      </c>
      <c r="G325" s="44" t="s">
        <v>185</v>
      </c>
      <c r="H325">
        <v>1</v>
      </c>
      <c r="I325">
        <v>1</v>
      </c>
      <c r="J325">
        <v>1</v>
      </c>
      <c r="K325" s="44" t="s">
        <v>186</v>
      </c>
      <c r="L325">
        <v>1</v>
      </c>
      <c r="M325" s="44" t="s">
        <v>187</v>
      </c>
      <c r="N325" s="44" t="s">
        <v>188</v>
      </c>
      <c r="O325">
        <v>98</v>
      </c>
      <c r="P325">
        <v>99</v>
      </c>
      <c r="Q325" s="44" t="s">
        <v>189</v>
      </c>
      <c r="R325" s="44" t="s">
        <v>189</v>
      </c>
      <c r="S325">
        <v>9</v>
      </c>
      <c r="T325" s="44" t="s">
        <v>190</v>
      </c>
      <c r="U325">
        <v>4</v>
      </c>
      <c r="V325" s="44" t="s">
        <v>188</v>
      </c>
      <c r="W325">
        <v>99</v>
      </c>
      <c r="X325" s="44" t="s">
        <v>190</v>
      </c>
      <c r="Y325" s="44" t="s">
        <v>191</v>
      </c>
      <c r="Z325">
        <v>2016</v>
      </c>
      <c r="AA325" t="b">
        <v>0</v>
      </c>
      <c r="AB325">
        <v>20101</v>
      </c>
      <c r="AC325">
        <v>11152</v>
      </c>
      <c r="AD325">
        <v>0.55479826874284865</v>
      </c>
    </row>
    <row r="326" spans="1:30" hidden="1" x14ac:dyDescent="0.25">
      <c r="A326">
        <v>2022</v>
      </c>
      <c r="B326" s="44" t="s">
        <v>69</v>
      </c>
      <c r="C326" s="44" t="s">
        <v>118</v>
      </c>
      <c r="D326" s="44" t="s">
        <v>83</v>
      </c>
      <c r="F326">
        <v>1</v>
      </c>
      <c r="G326" s="44" t="s">
        <v>185</v>
      </c>
      <c r="H326">
        <v>1</v>
      </c>
      <c r="I326">
        <v>1</v>
      </c>
      <c r="J326">
        <v>1</v>
      </c>
      <c r="K326" s="44" t="s">
        <v>186</v>
      </c>
      <c r="L326">
        <v>2</v>
      </c>
      <c r="M326" s="44" t="s">
        <v>192</v>
      </c>
      <c r="N326" s="44" t="s">
        <v>188</v>
      </c>
      <c r="O326">
        <v>98</v>
      </c>
      <c r="P326">
        <v>99</v>
      </c>
      <c r="Q326" s="44" t="s">
        <v>189</v>
      </c>
      <c r="R326" s="44" t="s">
        <v>189</v>
      </c>
      <c r="S326">
        <v>9</v>
      </c>
      <c r="T326" s="44" t="s">
        <v>190</v>
      </c>
      <c r="U326">
        <v>4</v>
      </c>
      <c r="V326" s="44" t="s">
        <v>188</v>
      </c>
      <c r="W326">
        <v>99</v>
      </c>
      <c r="X326" s="44" t="s">
        <v>190</v>
      </c>
      <c r="Y326" s="44" t="s">
        <v>191</v>
      </c>
      <c r="Z326">
        <v>2016</v>
      </c>
      <c r="AA326" t="b">
        <v>0</v>
      </c>
      <c r="AB326">
        <v>19301</v>
      </c>
      <c r="AC326">
        <v>10853</v>
      </c>
      <c r="AD326">
        <v>0.56230247137454015</v>
      </c>
    </row>
    <row r="327" spans="1:30" hidden="1" x14ac:dyDescent="0.25">
      <c r="A327">
        <v>2022</v>
      </c>
      <c r="B327" s="44" t="s">
        <v>69</v>
      </c>
      <c r="C327" s="44" t="s">
        <v>118</v>
      </c>
      <c r="D327" s="44" t="s">
        <v>83</v>
      </c>
      <c r="F327">
        <v>2</v>
      </c>
      <c r="G327" s="44" t="s">
        <v>194</v>
      </c>
      <c r="H327">
        <v>1</v>
      </c>
      <c r="I327">
        <v>1</v>
      </c>
      <c r="J327">
        <v>1</v>
      </c>
      <c r="K327" s="44" t="s">
        <v>186</v>
      </c>
      <c r="L327">
        <v>1</v>
      </c>
      <c r="M327" s="44" t="s">
        <v>187</v>
      </c>
      <c r="N327" s="44" t="s">
        <v>188</v>
      </c>
      <c r="O327">
        <v>98</v>
      </c>
      <c r="P327">
        <v>99</v>
      </c>
      <c r="Q327" s="44" t="s">
        <v>189</v>
      </c>
      <c r="R327" s="44" t="s">
        <v>189</v>
      </c>
      <c r="S327">
        <v>9</v>
      </c>
      <c r="T327" s="44" t="s">
        <v>190</v>
      </c>
      <c r="U327">
        <v>4</v>
      </c>
      <c r="V327" s="44" t="s">
        <v>188</v>
      </c>
      <c r="W327">
        <v>99</v>
      </c>
      <c r="X327" s="44" t="s">
        <v>190</v>
      </c>
      <c r="Y327" s="44" t="s">
        <v>191</v>
      </c>
      <c r="Z327">
        <v>2016</v>
      </c>
      <c r="AA327" t="b">
        <v>0</v>
      </c>
      <c r="AB327">
        <v>11658</v>
      </c>
      <c r="AC327">
        <v>7485</v>
      </c>
      <c r="AD327">
        <v>0.64204837879567678</v>
      </c>
    </row>
    <row r="328" spans="1:30" hidden="1" x14ac:dyDescent="0.25">
      <c r="A328">
        <v>2022</v>
      </c>
      <c r="B328" s="44" t="s">
        <v>69</v>
      </c>
      <c r="C328" s="44" t="s">
        <v>118</v>
      </c>
      <c r="D328" s="44" t="s">
        <v>83</v>
      </c>
      <c r="F328">
        <v>2</v>
      </c>
      <c r="G328" s="44" t="s">
        <v>194</v>
      </c>
      <c r="H328">
        <v>1</v>
      </c>
      <c r="I328">
        <v>1</v>
      </c>
      <c r="J328">
        <v>1</v>
      </c>
      <c r="K328" s="44" t="s">
        <v>186</v>
      </c>
      <c r="L328">
        <v>3</v>
      </c>
      <c r="M328" s="44" t="s">
        <v>193</v>
      </c>
      <c r="N328" s="44" t="s">
        <v>188</v>
      </c>
      <c r="O328">
        <v>98</v>
      </c>
      <c r="P328">
        <v>99</v>
      </c>
      <c r="Q328" s="44" t="s">
        <v>189</v>
      </c>
      <c r="R328" s="44" t="s">
        <v>189</v>
      </c>
      <c r="S328">
        <v>9</v>
      </c>
      <c r="T328" s="44" t="s">
        <v>190</v>
      </c>
      <c r="U328">
        <v>4</v>
      </c>
      <c r="V328" s="44" t="s">
        <v>188</v>
      </c>
      <c r="W328">
        <v>99</v>
      </c>
      <c r="X328" s="44" t="s">
        <v>190</v>
      </c>
      <c r="Y328" s="44" t="s">
        <v>191</v>
      </c>
      <c r="Z328">
        <v>2016</v>
      </c>
      <c r="AA328" t="b">
        <v>0</v>
      </c>
      <c r="AB328">
        <v>519</v>
      </c>
      <c r="AC328">
        <v>224</v>
      </c>
      <c r="AD328">
        <v>0.43159922928709055</v>
      </c>
    </row>
    <row r="329" spans="1:30" x14ac:dyDescent="0.25">
      <c r="A329">
        <v>2022</v>
      </c>
      <c r="B329" s="44" t="s">
        <v>69</v>
      </c>
      <c r="C329" s="44" t="s">
        <v>118</v>
      </c>
      <c r="D329" s="44" t="s">
        <v>83</v>
      </c>
      <c r="F329">
        <v>4</v>
      </c>
      <c r="G329" s="44" t="s">
        <v>196</v>
      </c>
      <c r="H329">
        <v>1</v>
      </c>
      <c r="I329">
        <v>1</v>
      </c>
      <c r="J329">
        <v>1</v>
      </c>
      <c r="K329" s="44" t="s">
        <v>186</v>
      </c>
      <c r="L329">
        <v>4</v>
      </c>
      <c r="M329" s="44" t="s">
        <v>195</v>
      </c>
      <c r="N329" s="44" t="s">
        <v>188</v>
      </c>
      <c r="O329">
        <v>98</v>
      </c>
      <c r="P329">
        <v>99</v>
      </c>
      <c r="Q329" s="44" t="s">
        <v>189</v>
      </c>
      <c r="R329" s="44" t="s">
        <v>189</v>
      </c>
      <c r="S329">
        <v>9</v>
      </c>
      <c r="T329" s="44" t="s">
        <v>190</v>
      </c>
      <c r="U329">
        <v>4</v>
      </c>
      <c r="V329" s="44" t="s">
        <v>188</v>
      </c>
      <c r="W329">
        <v>99</v>
      </c>
      <c r="X329" s="44" t="s">
        <v>190</v>
      </c>
      <c r="Y329" s="44" t="s">
        <v>191</v>
      </c>
      <c r="Z329">
        <v>2019</v>
      </c>
      <c r="AA329" t="b">
        <v>0</v>
      </c>
      <c r="AB329">
        <v>18122</v>
      </c>
      <c r="AC329">
        <v>4574</v>
      </c>
      <c r="AD329">
        <v>0.25240039730714048</v>
      </c>
    </row>
    <row r="330" spans="1:30" hidden="1" x14ac:dyDescent="0.25">
      <c r="A330">
        <v>2022</v>
      </c>
      <c r="B330" s="44" t="s">
        <v>70</v>
      </c>
      <c r="C330" s="44" t="s">
        <v>119</v>
      </c>
      <c r="D330" s="44" t="s">
        <v>83</v>
      </c>
      <c r="F330">
        <v>1</v>
      </c>
      <c r="G330" s="44" t="s">
        <v>185</v>
      </c>
      <c r="H330">
        <v>1</v>
      </c>
      <c r="I330">
        <v>1</v>
      </c>
      <c r="J330">
        <v>1</v>
      </c>
      <c r="K330" s="44" t="s">
        <v>186</v>
      </c>
      <c r="L330">
        <v>2</v>
      </c>
      <c r="M330" s="44" t="s">
        <v>192</v>
      </c>
      <c r="N330" s="44" t="s">
        <v>188</v>
      </c>
      <c r="O330">
        <v>98</v>
      </c>
      <c r="P330">
        <v>99</v>
      </c>
      <c r="Q330" s="44" t="s">
        <v>189</v>
      </c>
      <c r="R330" s="44" t="s">
        <v>189</v>
      </c>
      <c r="S330">
        <v>9</v>
      </c>
      <c r="T330" s="44" t="s">
        <v>190</v>
      </c>
      <c r="U330">
        <v>4</v>
      </c>
      <c r="V330" s="44" t="s">
        <v>188</v>
      </c>
      <c r="W330">
        <v>99</v>
      </c>
      <c r="X330" s="44" t="s">
        <v>190</v>
      </c>
      <c r="Y330" s="44" t="s">
        <v>191</v>
      </c>
      <c r="Z330">
        <v>2016</v>
      </c>
      <c r="AA330" t="b">
        <v>0</v>
      </c>
      <c r="AB330">
        <v>79576</v>
      </c>
      <c r="AC330">
        <v>47016</v>
      </c>
      <c r="AD330">
        <v>0.59083140645420729</v>
      </c>
    </row>
    <row r="331" spans="1:30" hidden="1" x14ac:dyDescent="0.25">
      <c r="A331">
        <v>2022</v>
      </c>
      <c r="B331" s="44" t="s">
        <v>70</v>
      </c>
      <c r="C331" s="44" t="s">
        <v>119</v>
      </c>
      <c r="D331" s="44" t="s">
        <v>83</v>
      </c>
      <c r="F331">
        <v>2</v>
      </c>
      <c r="G331" s="44" t="s">
        <v>194</v>
      </c>
      <c r="H331">
        <v>1</v>
      </c>
      <c r="I331">
        <v>1</v>
      </c>
      <c r="J331">
        <v>1</v>
      </c>
      <c r="K331" s="44" t="s">
        <v>186</v>
      </c>
      <c r="L331">
        <v>1</v>
      </c>
      <c r="M331" s="44" t="s">
        <v>187</v>
      </c>
      <c r="N331" s="44" t="s">
        <v>188</v>
      </c>
      <c r="O331">
        <v>98</v>
      </c>
      <c r="P331">
        <v>99</v>
      </c>
      <c r="Q331" s="44" t="s">
        <v>189</v>
      </c>
      <c r="R331" s="44" t="s">
        <v>189</v>
      </c>
      <c r="S331">
        <v>9</v>
      </c>
      <c r="T331" s="44" t="s">
        <v>190</v>
      </c>
      <c r="U331">
        <v>4</v>
      </c>
      <c r="V331" s="44" t="s">
        <v>188</v>
      </c>
      <c r="W331">
        <v>99</v>
      </c>
      <c r="X331" s="44" t="s">
        <v>190</v>
      </c>
      <c r="Y331" s="44" t="s">
        <v>191</v>
      </c>
      <c r="Z331">
        <v>2016</v>
      </c>
      <c r="AA331" t="b">
        <v>0</v>
      </c>
      <c r="AB331">
        <v>20432</v>
      </c>
      <c r="AC331">
        <v>13053</v>
      </c>
      <c r="AD331">
        <v>0.63885082223962408</v>
      </c>
    </row>
    <row r="332" spans="1:30" x14ac:dyDescent="0.25">
      <c r="A332">
        <v>2022</v>
      </c>
      <c r="B332" s="44" t="s">
        <v>63</v>
      </c>
      <c r="C332" s="44" t="s">
        <v>114</v>
      </c>
      <c r="D332" s="44" t="s">
        <v>83</v>
      </c>
      <c r="F332">
        <v>4</v>
      </c>
      <c r="G332" s="44" t="s">
        <v>196</v>
      </c>
      <c r="H332">
        <v>1</v>
      </c>
      <c r="I332">
        <v>1</v>
      </c>
      <c r="J332">
        <v>1</v>
      </c>
      <c r="K332" s="44" t="s">
        <v>186</v>
      </c>
      <c r="L332">
        <v>4</v>
      </c>
      <c r="M332" s="44" t="s">
        <v>195</v>
      </c>
      <c r="N332" s="44" t="s">
        <v>188</v>
      </c>
      <c r="O332">
        <v>98</v>
      </c>
      <c r="P332">
        <v>99</v>
      </c>
      <c r="Q332" s="44" t="s">
        <v>189</v>
      </c>
      <c r="R332" s="44" t="s">
        <v>189</v>
      </c>
      <c r="S332">
        <v>9</v>
      </c>
      <c r="T332" s="44" t="s">
        <v>190</v>
      </c>
      <c r="U332">
        <v>4</v>
      </c>
      <c r="V332" s="44" t="s">
        <v>188</v>
      </c>
      <c r="W332">
        <v>99</v>
      </c>
      <c r="X332" s="44" t="s">
        <v>190</v>
      </c>
      <c r="Y332" s="44" t="s">
        <v>191</v>
      </c>
      <c r="Z332">
        <v>2019</v>
      </c>
      <c r="AA332" t="b">
        <v>0</v>
      </c>
      <c r="AB332">
        <v>7707</v>
      </c>
      <c r="AC332">
        <v>2113</v>
      </c>
      <c r="AD332">
        <v>0.27416634228623332</v>
      </c>
    </row>
    <row r="333" spans="1:30" hidden="1" x14ac:dyDescent="0.25">
      <c r="A333">
        <v>2022</v>
      </c>
      <c r="B333" s="44" t="s">
        <v>64</v>
      </c>
      <c r="C333" s="44" t="s">
        <v>12</v>
      </c>
      <c r="D333" s="44" t="s">
        <v>87</v>
      </c>
      <c r="F333">
        <v>1</v>
      </c>
      <c r="G333" s="44" t="s">
        <v>185</v>
      </c>
      <c r="H333">
        <v>1</v>
      </c>
      <c r="I333">
        <v>1</v>
      </c>
      <c r="J333">
        <v>1</v>
      </c>
      <c r="K333" s="44" t="s">
        <v>186</v>
      </c>
      <c r="L333">
        <v>1</v>
      </c>
      <c r="M333" s="44" t="s">
        <v>187</v>
      </c>
      <c r="N333" s="44" t="s">
        <v>188</v>
      </c>
      <c r="O333">
        <v>98</v>
      </c>
      <c r="P333">
        <v>99</v>
      </c>
      <c r="Q333" s="44" t="s">
        <v>189</v>
      </c>
      <c r="R333" s="44" t="s">
        <v>189</v>
      </c>
      <c r="S333">
        <v>9</v>
      </c>
      <c r="T333" s="44" t="s">
        <v>190</v>
      </c>
      <c r="U333">
        <v>4</v>
      </c>
      <c r="V333" s="44" t="s">
        <v>188</v>
      </c>
      <c r="W333">
        <v>99</v>
      </c>
      <c r="X333" s="44" t="s">
        <v>190</v>
      </c>
      <c r="Y333" s="44" t="s">
        <v>191</v>
      </c>
      <c r="Z333">
        <v>2016</v>
      </c>
      <c r="AA333" t="b">
        <v>0</v>
      </c>
      <c r="AB333">
        <v>11221</v>
      </c>
      <c r="AC333">
        <v>7222</v>
      </c>
      <c r="AD333">
        <v>0.64361465110061489</v>
      </c>
    </row>
    <row r="334" spans="1:30" hidden="1" x14ac:dyDescent="0.25">
      <c r="A334">
        <v>2022</v>
      </c>
      <c r="B334" s="44" t="s">
        <v>64</v>
      </c>
      <c r="C334" s="44" t="s">
        <v>12</v>
      </c>
      <c r="D334" s="44" t="s">
        <v>87</v>
      </c>
      <c r="F334">
        <v>2</v>
      </c>
      <c r="G334" s="44" t="s">
        <v>194</v>
      </c>
      <c r="H334">
        <v>1</v>
      </c>
      <c r="I334">
        <v>1</v>
      </c>
      <c r="J334">
        <v>1</v>
      </c>
      <c r="K334" s="44" t="s">
        <v>186</v>
      </c>
      <c r="L334">
        <v>2</v>
      </c>
      <c r="M334" s="44" t="s">
        <v>192</v>
      </c>
      <c r="N334" s="44" t="s">
        <v>188</v>
      </c>
      <c r="O334">
        <v>98</v>
      </c>
      <c r="P334">
        <v>99</v>
      </c>
      <c r="Q334" s="44" t="s">
        <v>189</v>
      </c>
      <c r="R334" s="44" t="s">
        <v>189</v>
      </c>
      <c r="S334">
        <v>9</v>
      </c>
      <c r="T334" s="44" t="s">
        <v>190</v>
      </c>
      <c r="U334">
        <v>4</v>
      </c>
      <c r="V334" s="44" t="s">
        <v>188</v>
      </c>
      <c r="W334">
        <v>99</v>
      </c>
      <c r="X334" s="44" t="s">
        <v>190</v>
      </c>
      <c r="Y334" s="44" t="s">
        <v>191</v>
      </c>
      <c r="Z334">
        <v>2016</v>
      </c>
      <c r="AA334" t="b">
        <v>0</v>
      </c>
      <c r="AB334">
        <v>4319</v>
      </c>
      <c r="AC334">
        <v>3055</v>
      </c>
      <c r="AD334">
        <v>0.70733966195878673</v>
      </c>
    </row>
    <row r="335" spans="1:30" hidden="1" x14ac:dyDescent="0.25">
      <c r="A335">
        <v>2022</v>
      </c>
      <c r="B335" s="44" t="s">
        <v>65</v>
      </c>
      <c r="C335" s="44" t="s">
        <v>115</v>
      </c>
      <c r="D335" s="44" t="s">
        <v>90</v>
      </c>
      <c r="F335">
        <v>1</v>
      </c>
      <c r="G335" s="44" t="s">
        <v>185</v>
      </c>
      <c r="H335">
        <v>1</v>
      </c>
      <c r="I335">
        <v>1</v>
      </c>
      <c r="J335">
        <v>1</v>
      </c>
      <c r="K335" s="44" t="s">
        <v>186</v>
      </c>
      <c r="L335">
        <v>3</v>
      </c>
      <c r="M335" s="44" t="s">
        <v>193</v>
      </c>
      <c r="N335" s="44" t="s">
        <v>188</v>
      </c>
      <c r="O335">
        <v>98</v>
      </c>
      <c r="P335">
        <v>99</v>
      </c>
      <c r="Q335" s="44" t="s">
        <v>189</v>
      </c>
      <c r="R335" s="44" t="s">
        <v>189</v>
      </c>
      <c r="S335">
        <v>9</v>
      </c>
      <c r="T335" s="44" t="s">
        <v>190</v>
      </c>
      <c r="U335">
        <v>4</v>
      </c>
      <c r="V335" s="44" t="s">
        <v>188</v>
      </c>
      <c r="W335">
        <v>99</v>
      </c>
      <c r="X335" s="44" t="s">
        <v>190</v>
      </c>
      <c r="Y335" s="44" t="s">
        <v>191</v>
      </c>
      <c r="Z335">
        <v>2016</v>
      </c>
      <c r="AA335" t="b">
        <v>0</v>
      </c>
      <c r="AB335">
        <v>1891</v>
      </c>
      <c r="AC335">
        <v>728</v>
      </c>
      <c r="AD335">
        <v>0.38498149127445797</v>
      </c>
    </row>
    <row r="336" spans="1:30" hidden="1" x14ac:dyDescent="0.25">
      <c r="A336">
        <v>2022</v>
      </c>
      <c r="B336" s="44" t="s">
        <v>65</v>
      </c>
      <c r="C336" s="44" t="s">
        <v>115</v>
      </c>
      <c r="D336" s="44" t="s">
        <v>90</v>
      </c>
      <c r="F336">
        <v>2</v>
      </c>
      <c r="G336" s="44" t="s">
        <v>194</v>
      </c>
      <c r="H336">
        <v>1</v>
      </c>
      <c r="I336">
        <v>1</v>
      </c>
      <c r="J336">
        <v>1</v>
      </c>
      <c r="K336" s="44" t="s">
        <v>186</v>
      </c>
      <c r="L336">
        <v>2</v>
      </c>
      <c r="M336" s="44" t="s">
        <v>192</v>
      </c>
      <c r="N336" s="44" t="s">
        <v>188</v>
      </c>
      <c r="O336">
        <v>98</v>
      </c>
      <c r="P336">
        <v>99</v>
      </c>
      <c r="Q336" s="44" t="s">
        <v>189</v>
      </c>
      <c r="R336" s="44" t="s">
        <v>189</v>
      </c>
      <c r="S336">
        <v>9</v>
      </c>
      <c r="T336" s="44" t="s">
        <v>190</v>
      </c>
      <c r="U336">
        <v>4</v>
      </c>
      <c r="V336" s="44" t="s">
        <v>188</v>
      </c>
      <c r="W336">
        <v>99</v>
      </c>
      <c r="X336" s="44" t="s">
        <v>190</v>
      </c>
      <c r="Y336" s="44" t="s">
        <v>191</v>
      </c>
      <c r="Z336">
        <v>2016</v>
      </c>
      <c r="AA336" t="b">
        <v>0</v>
      </c>
      <c r="AB336">
        <v>40842</v>
      </c>
      <c r="AC336">
        <v>30295</v>
      </c>
      <c r="AD336">
        <v>0.74176093237353702</v>
      </c>
    </row>
    <row r="337" spans="1:30" hidden="1" x14ac:dyDescent="0.25">
      <c r="A337">
        <v>2022</v>
      </c>
      <c r="B337" s="44" t="s">
        <v>78</v>
      </c>
      <c r="C337" s="44" t="s">
        <v>123</v>
      </c>
      <c r="D337" s="44" t="s">
        <v>197</v>
      </c>
      <c r="F337">
        <v>1</v>
      </c>
      <c r="G337" s="44" t="s">
        <v>185</v>
      </c>
      <c r="H337">
        <v>1</v>
      </c>
      <c r="I337">
        <v>1</v>
      </c>
      <c r="J337">
        <v>1</v>
      </c>
      <c r="K337" s="44" t="s">
        <v>186</v>
      </c>
      <c r="L337">
        <v>1</v>
      </c>
      <c r="M337" s="44" t="s">
        <v>187</v>
      </c>
      <c r="N337" s="44" t="s">
        <v>188</v>
      </c>
      <c r="O337">
        <v>98</v>
      </c>
      <c r="P337">
        <v>99</v>
      </c>
      <c r="Q337" s="44" t="s">
        <v>189</v>
      </c>
      <c r="R337" s="44" t="s">
        <v>189</v>
      </c>
      <c r="S337">
        <v>9</v>
      </c>
      <c r="T337" s="44" t="s">
        <v>190</v>
      </c>
      <c r="U337">
        <v>4</v>
      </c>
      <c r="V337" s="44" t="s">
        <v>188</v>
      </c>
      <c r="W337">
        <v>99</v>
      </c>
      <c r="X337" s="44" t="s">
        <v>190</v>
      </c>
      <c r="Y337" s="44" t="s">
        <v>191</v>
      </c>
      <c r="Z337">
        <v>2016</v>
      </c>
      <c r="AA337" t="b">
        <v>0</v>
      </c>
      <c r="AB337">
        <v>12638</v>
      </c>
      <c r="AC337">
        <v>5379</v>
      </c>
      <c r="AD337">
        <v>0.42562114258585221</v>
      </c>
    </row>
    <row r="338" spans="1:30" hidden="1" x14ac:dyDescent="0.25">
      <c r="A338">
        <v>2022</v>
      </c>
      <c r="B338" s="44" t="s">
        <v>78</v>
      </c>
      <c r="C338" s="44" t="s">
        <v>123</v>
      </c>
      <c r="D338" s="44" t="s">
        <v>197</v>
      </c>
      <c r="F338">
        <v>2</v>
      </c>
      <c r="G338" s="44" t="s">
        <v>194</v>
      </c>
      <c r="H338">
        <v>1</v>
      </c>
      <c r="I338">
        <v>1</v>
      </c>
      <c r="J338">
        <v>1</v>
      </c>
      <c r="K338" s="44" t="s">
        <v>186</v>
      </c>
      <c r="L338">
        <v>3</v>
      </c>
      <c r="M338" s="44" t="s">
        <v>193</v>
      </c>
      <c r="N338" s="44" t="s">
        <v>188</v>
      </c>
      <c r="O338">
        <v>98</v>
      </c>
      <c r="P338">
        <v>99</v>
      </c>
      <c r="Q338" s="44" t="s">
        <v>189</v>
      </c>
      <c r="R338" s="44" t="s">
        <v>189</v>
      </c>
      <c r="S338">
        <v>9</v>
      </c>
      <c r="T338" s="44" t="s">
        <v>190</v>
      </c>
      <c r="U338">
        <v>4</v>
      </c>
      <c r="V338" s="44" t="s">
        <v>188</v>
      </c>
      <c r="W338">
        <v>99</v>
      </c>
      <c r="X338" s="44" t="s">
        <v>190</v>
      </c>
      <c r="Y338" s="44" t="s">
        <v>191</v>
      </c>
      <c r="Z338">
        <v>2016</v>
      </c>
      <c r="AA338" t="b">
        <v>0</v>
      </c>
      <c r="AB338">
        <v>4595</v>
      </c>
      <c r="AC338">
        <v>1846</v>
      </c>
      <c r="AD338">
        <v>0.40174102285092494</v>
      </c>
    </row>
    <row r="339" spans="1:30" x14ac:dyDescent="0.25">
      <c r="A339">
        <v>2022</v>
      </c>
      <c r="B339" s="44" t="s">
        <v>80</v>
      </c>
      <c r="C339" s="44" t="s">
        <v>124</v>
      </c>
      <c r="D339" s="44" t="s">
        <v>87</v>
      </c>
      <c r="F339">
        <v>4</v>
      </c>
      <c r="G339" s="44" t="s">
        <v>196</v>
      </c>
      <c r="H339">
        <v>1</v>
      </c>
      <c r="I339">
        <v>1</v>
      </c>
      <c r="J339">
        <v>1</v>
      </c>
      <c r="K339" s="44" t="s">
        <v>186</v>
      </c>
      <c r="L339">
        <v>4</v>
      </c>
      <c r="M339" s="44" t="s">
        <v>195</v>
      </c>
      <c r="N339" s="44" t="s">
        <v>188</v>
      </c>
      <c r="O339">
        <v>98</v>
      </c>
      <c r="P339">
        <v>99</v>
      </c>
      <c r="Q339" s="44" t="s">
        <v>189</v>
      </c>
      <c r="R339" s="44" t="s">
        <v>189</v>
      </c>
      <c r="S339">
        <v>9</v>
      </c>
      <c r="T339" s="44" t="s">
        <v>190</v>
      </c>
      <c r="U339">
        <v>4</v>
      </c>
      <c r="V339" s="44" t="s">
        <v>188</v>
      </c>
      <c r="W339">
        <v>99</v>
      </c>
      <c r="X339" s="44" t="s">
        <v>190</v>
      </c>
      <c r="Y339" s="44" t="s">
        <v>191</v>
      </c>
      <c r="Z339">
        <v>2019</v>
      </c>
      <c r="AA339" t="b">
        <v>0</v>
      </c>
      <c r="AB339">
        <v>110</v>
      </c>
      <c r="AC339">
        <v>37</v>
      </c>
      <c r="AD339">
        <v>0.33636363636363636</v>
      </c>
    </row>
    <row r="340" spans="1:30" hidden="1" x14ac:dyDescent="0.25">
      <c r="A340">
        <v>2022</v>
      </c>
      <c r="B340" s="44" t="s">
        <v>66</v>
      </c>
      <c r="C340" s="44" t="s">
        <v>116</v>
      </c>
      <c r="D340" s="44" t="s">
        <v>90</v>
      </c>
      <c r="F340">
        <v>1</v>
      </c>
      <c r="G340" s="44" t="s">
        <v>185</v>
      </c>
      <c r="H340">
        <v>1</v>
      </c>
      <c r="I340">
        <v>1</v>
      </c>
      <c r="J340">
        <v>1</v>
      </c>
      <c r="K340" s="44" t="s">
        <v>186</v>
      </c>
      <c r="L340">
        <v>2</v>
      </c>
      <c r="M340" s="44" t="s">
        <v>192</v>
      </c>
      <c r="N340" s="44" t="s">
        <v>188</v>
      </c>
      <c r="O340">
        <v>98</v>
      </c>
      <c r="P340">
        <v>99</v>
      </c>
      <c r="Q340" s="44" t="s">
        <v>189</v>
      </c>
      <c r="R340" s="44" t="s">
        <v>189</v>
      </c>
      <c r="S340">
        <v>9</v>
      </c>
      <c r="T340" s="44" t="s">
        <v>190</v>
      </c>
      <c r="U340">
        <v>4</v>
      </c>
      <c r="V340" s="44" t="s">
        <v>188</v>
      </c>
      <c r="W340">
        <v>99</v>
      </c>
      <c r="X340" s="44" t="s">
        <v>190</v>
      </c>
      <c r="Y340" s="44" t="s">
        <v>191</v>
      </c>
      <c r="Z340">
        <v>2016</v>
      </c>
      <c r="AA340" t="b">
        <v>0</v>
      </c>
      <c r="AB340">
        <v>4381</v>
      </c>
      <c r="AC340">
        <v>2793</v>
      </c>
      <c r="AD340">
        <v>0.63752567906870572</v>
      </c>
    </row>
    <row r="341" spans="1:30" hidden="1" x14ac:dyDescent="0.25">
      <c r="A341">
        <v>2022</v>
      </c>
      <c r="B341" s="44" t="s">
        <v>66</v>
      </c>
      <c r="C341" s="44" t="s">
        <v>116</v>
      </c>
      <c r="D341" s="44" t="s">
        <v>90</v>
      </c>
      <c r="F341">
        <v>1</v>
      </c>
      <c r="G341" s="44" t="s">
        <v>185</v>
      </c>
      <c r="H341">
        <v>1</v>
      </c>
      <c r="I341">
        <v>1</v>
      </c>
      <c r="J341">
        <v>1</v>
      </c>
      <c r="K341" s="44" t="s">
        <v>186</v>
      </c>
      <c r="L341">
        <v>3</v>
      </c>
      <c r="M341" s="44" t="s">
        <v>193</v>
      </c>
      <c r="N341" s="44" t="s">
        <v>188</v>
      </c>
      <c r="O341">
        <v>98</v>
      </c>
      <c r="P341">
        <v>99</v>
      </c>
      <c r="Q341" s="44" t="s">
        <v>189</v>
      </c>
      <c r="R341" s="44" t="s">
        <v>189</v>
      </c>
      <c r="S341">
        <v>9</v>
      </c>
      <c r="T341" s="44" t="s">
        <v>190</v>
      </c>
      <c r="U341">
        <v>4</v>
      </c>
      <c r="V341" s="44" t="s">
        <v>188</v>
      </c>
      <c r="W341">
        <v>99</v>
      </c>
      <c r="X341" s="44" t="s">
        <v>190</v>
      </c>
      <c r="Y341" s="44" t="s">
        <v>191</v>
      </c>
      <c r="Z341">
        <v>2016</v>
      </c>
      <c r="AA341" t="b">
        <v>0</v>
      </c>
      <c r="AB341">
        <v>120</v>
      </c>
      <c r="AC341">
        <v>112</v>
      </c>
      <c r="AD341">
        <v>0.93333333333333335</v>
      </c>
    </row>
    <row r="342" spans="1:30" hidden="1" x14ac:dyDescent="0.25">
      <c r="A342">
        <v>2022</v>
      </c>
      <c r="B342" s="44" t="s">
        <v>66</v>
      </c>
      <c r="C342" s="44" t="s">
        <v>116</v>
      </c>
      <c r="D342" s="44" t="s">
        <v>90</v>
      </c>
      <c r="F342">
        <v>2</v>
      </c>
      <c r="G342" s="44" t="s">
        <v>194</v>
      </c>
      <c r="H342">
        <v>1</v>
      </c>
      <c r="I342">
        <v>1</v>
      </c>
      <c r="J342">
        <v>1</v>
      </c>
      <c r="K342" s="44" t="s">
        <v>186</v>
      </c>
      <c r="L342">
        <v>1</v>
      </c>
      <c r="M342" s="44" t="s">
        <v>187</v>
      </c>
      <c r="N342" s="44" t="s">
        <v>188</v>
      </c>
      <c r="O342">
        <v>98</v>
      </c>
      <c r="P342">
        <v>99</v>
      </c>
      <c r="Q342" s="44" t="s">
        <v>189</v>
      </c>
      <c r="R342" s="44" t="s">
        <v>189</v>
      </c>
      <c r="S342">
        <v>9</v>
      </c>
      <c r="T342" s="44" t="s">
        <v>190</v>
      </c>
      <c r="U342">
        <v>4</v>
      </c>
      <c r="V342" s="44" t="s">
        <v>188</v>
      </c>
      <c r="W342">
        <v>99</v>
      </c>
      <c r="X342" s="44" t="s">
        <v>190</v>
      </c>
      <c r="Y342" s="44" t="s">
        <v>191</v>
      </c>
      <c r="Z342">
        <v>2016</v>
      </c>
      <c r="AA342" t="b">
        <v>0</v>
      </c>
      <c r="AB342">
        <v>8245</v>
      </c>
      <c r="AC342">
        <v>6223</v>
      </c>
      <c r="AD342">
        <v>0.75476046088538506</v>
      </c>
    </row>
    <row r="343" spans="1:30" hidden="1" x14ac:dyDescent="0.25">
      <c r="A343">
        <v>2022</v>
      </c>
      <c r="B343" s="44" t="s">
        <v>66</v>
      </c>
      <c r="C343" s="44" t="s">
        <v>116</v>
      </c>
      <c r="D343" s="44" t="s">
        <v>90</v>
      </c>
      <c r="F343">
        <v>2</v>
      </c>
      <c r="G343" s="44" t="s">
        <v>194</v>
      </c>
      <c r="H343">
        <v>1</v>
      </c>
      <c r="I343">
        <v>1</v>
      </c>
      <c r="J343">
        <v>1</v>
      </c>
      <c r="K343" s="44" t="s">
        <v>186</v>
      </c>
      <c r="L343">
        <v>2</v>
      </c>
      <c r="M343" s="44" t="s">
        <v>192</v>
      </c>
      <c r="N343" s="44" t="s">
        <v>188</v>
      </c>
      <c r="O343">
        <v>98</v>
      </c>
      <c r="P343">
        <v>99</v>
      </c>
      <c r="Q343" s="44" t="s">
        <v>189</v>
      </c>
      <c r="R343" s="44" t="s">
        <v>189</v>
      </c>
      <c r="S343">
        <v>9</v>
      </c>
      <c r="T343" s="44" t="s">
        <v>190</v>
      </c>
      <c r="U343">
        <v>4</v>
      </c>
      <c r="V343" s="44" t="s">
        <v>188</v>
      </c>
      <c r="W343">
        <v>99</v>
      </c>
      <c r="X343" s="44" t="s">
        <v>190</v>
      </c>
      <c r="Y343" s="44" t="s">
        <v>191</v>
      </c>
      <c r="Z343">
        <v>2016</v>
      </c>
      <c r="AA343" t="b">
        <v>0</v>
      </c>
      <c r="AB343">
        <v>7603</v>
      </c>
      <c r="AC343">
        <v>5887</v>
      </c>
      <c r="AD343">
        <v>0.77429961857161644</v>
      </c>
    </row>
    <row r="344" spans="1:30" x14ac:dyDescent="0.25">
      <c r="A344">
        <v>2022</v>
      </c>
      <c r="B344" s="44" t="s">
        <v>66</v>
      </c>
      <c r="C344" s="44" t="s">
        <v>116</v>
      </c>
      <c r="D344" s="44" t="s">
        <v>90</v>
      </c>
      <c r="F344">
        <v>4</v>
      </c>
      <c r="G344" s="44" t="s">
        <v>196</v>
      </c>
      <c r="H344">
        <v>1</v>
      </c>
      <c r="I344">
        <v>1</v>
      </c>
      <c r="J344">
        <v>1</v>
      </c>
      <c r="K344" s="44" t="s">
        <v>186</v>
      </c>
      <c r="L344">
        <v>4</v>
      </c>
      <c r="M344" s="44" t="s">
        <v>195</v>
      </c>
      <c r="N344" s="44" t="s">
        <v>188</v>
      </c>
      <c r="O344">
        <v>98</v>
      </c>
      <c r="P344">
        <v>99</v>
      </c>
      <c r="Q344" s="44" t="s">
        <v>189</v>
      </c>
      <c r="R344" s="44" t="s">
        <v>189</v>
      </c>
      <c r="S344">
        <v>9</v>
      </c>
      <c r="T344" s="44" t="s">
        <v>190</v>
      </c>
      <c r="U344">
        <v>4</v>
      </c>
      <c r="V344" s="44" t="s">
        <v>188</v>
      </c>
      <c r="W344">
        <v>99</v>
      </c>
      <c r="X344" s="44" t="s">
        <v>190</v>
      </c>
      <c r="Y344" s="44" t="s">
        <v>191</v>
      </c>
      <c r="Z344">
        <v>2019</v>
      </c>
      <c r="AA344" t="b">
        <v>0</v>
      </c>
      <c r="AB344">
        <v>2847</v>
      </c>
      <c r="AC344">
        <v>673</v>
      </c>
      <c r="AD344">
        <v>0.23638918159466105</v>
      </c>
    </row>
    <row r="345" spans="1:30" hidden="1" x14ac:dyDescent="0.25">
      <c r="A345">
        <v>2022</v>
      </c>
      <c r="B345" s="44" t="s">
        <v>67</v>
      </c>
      <c r="C345" s="44" t="s">
        <v>117</v>
      </c>
      <c r="D345" s="44" t="s">
        <v>83</v>
      </c>
      <c r="F345">
        <v>1</v>
      </c>
      <c r="G345" s="44" t="s">
        <v>185</v>
      </c>
      <c r="H345">
        <v>1</v>
      </c>
      <c r="I345">
        <v>1</v>
      </c>
      <c r="J345">
        <v>1</v>
      </c>
      <c r="K345" s="44" t="s">
        <v>186</v>
      </c>
      <c r="L345">
        <v>2</v>
      </c>
      <c r="M345" s="44" t="s">
        <v>192</v>
      </c>
      <c r="N345" s="44" t="s">
        <v>188</v>
      </c>
      <c r="O345">
        <v>98</v>
      </c>
      <c r="P345">
        <v>99</v>
      </c>
      <c r="Q345" s="44" t="s">
        <v>189</v>
      </c>
      <c r="R345" s="44" t="s">
        <v>189</v>
      </c>
      <c r="S345">
        <v>9</v>
      </c>
      <c r="T345" s="44" t="s">
        <v>190</v>
      </c>
      <c r="U345">
        <v>4</v>
      </c>
      <c r="V345" s="44" t="s">
        <v>188</v>
      </c>
      <c r="W345">
        <v>99</v>
      </c>
      <c r="X345" s="44" t="s">
        <v>190</v>
      </c>
      <c r="Y345" s="44" t="s">
        <v>191</v>
      </c>
      <c r="Z345">
        <v>2016</v>
      </c>
      <c r="AA345" t="b">
        <v>0</v>
      </c>
      <c r="AB345">
        <v>18965</v>
      </c>
      <c r="AC345">
        <v>12429</v>
      </c>
      <c r="AD345">
        <v>0.65536514632217246</v>
      </c>
    </row>
    <row r="346" spans="1:30" hidden="1" x14ac:dyDescent="0.25">
      <c r="A346">
        <v>2022</v>
      </c>
      <c r="B346" s="44" t="s">
        <v>67</v>
      </c>
      <c r="C346" s="44" t="s">
        <v>117</v>
      </c>
      <c r="D346" s="44" t="s">
        <v>83</v>
      </c>
      <c r="F346">
        <v>2</v>
      </c>
      <c r="G346" s="44" t="s">
        <v>194</v>
      </c>
      <c r="H346">
        <v>1</v>
      </c>
      <c r="I346">
        <v>1</v>
      </c>
      <c r="J346">
        <v>1</v>
      </c>
      <c r="K346" s="44" t="s">
        <v>186</v>
      </c>
      <c r="L346">
        <v>1</v>
      </c>
      <c r="M346" s="44" t="s">
        <v>187</v>
      </c>
      <c r="N346" s="44" t="s">
        <v>188</v>
      </c>
      <c r="O346">
        <v>98</v>
      </c>
      <c r="P346">
        <v>99</v>
      </c>
      <c r="Q346" s="44" t="s">
        <v>189</v>
      </c>
      <c r="R346" s="44" t="s">
        <v>189</v>
      </c>
      <c r="S346">
        <v>9</v>
      </c>
      <c r="T346" s="44" t="s">
        <v>190</v>
      </c>
      <c r="U346">
        <v>4</v>
      </c>
      <c r="V346" s="44" t="s">
        <v>188</v>
      </c>
      <c r="W346">
        <v>99</v>
      </c>
      <c r="X346" s="44" t="s">
        <v>190</v>
      </c>
      <c r="Y346" s="44" t="s">
        <v>191</v>
      </c>
      <c r="Z346">
        <v>2016</v>
      </c>
      <c r="AA346" t="b">
        <v>0</v>
      </c>
      <c r="AB346">
        <v>7771</v>
      </c>
      <c r="AC346">
        <v>4011</v>
      </c>
      <c r="AD346">
        <v>0.51614978767211428</v>
      </c>
    </row>
    <row r="347" spans="1:30" hidden="1" x14ac:dyDescent="0.25">
      <c r="A347">
        <v>2022</v>
      </c>
      <c r="B347" s="44" t="s">
        <v>70</v>
      </c>
      <c r="C347" s="44" t="s">
        <v>119</v>
      </c>
      <c r="D347" s="44" t="s">
        <v>83</v>
      </c>
      <c r="F347">
        <v>2</v>
      </c>
      <c r="G347" s="44" t="s">
        <v>194</v>
      </c>
      <c r="H347">
        <v>1</v>
      </c>
      <c r="I347">
        <v>1</v>
      </c>
      <c r="J347">
        <v>1</v>
      </c>
      <c r="K347" s="44" t="s">
        <v>186</v>
      </c>
      <c r="L347">
        <v>3</v>
      </c>
      <c r="M347" s="44" t="s">
        <v>193</v>
      </c>
      <c r="N347" s="44" t="s">
        <v>188</v>
      </c>
      <c r="O347">
        <v>98</v>
      </c>
      <c r="P347">
        <v>99</v>
      </c>
      <c r="Q347" s="44" t="s">
        <v>189</v>
      </c>
      <c r="R347" s="44" t="s">
        <v>189</v>
      </c>
      <c r="S347">
        <v>9</v>
      </c>
      <c r="T347" s="44" t="s">
        <v>190</v>
      </c>
      <c r="U347">
        <v>4</v>
      </c>
      <c r="V347" s="44" t="s">
        <v>188</v>
      </c>
      <c r="W347">
        <v>99</v>
      </c>
      <c r="X347" s="44" t="s">
        <v>190</v>
      </c>
      <c r="Y347" s="44" t="s">
        <v>191</v>
      </c>
      <c r="Z347">
        <v>2016</v>
      </c>
      <c r="AA347" t="b">
        <v>0</v>
      </c>
      <c r="AB347">
        <v>282</v>
      </c>
      <c r="AC347">
        <v>81</v>
      </c>
      <c r="AD347">
        <v>0.28723404255319152</v>
      </c>
    </row>
    <row r="348" spans="1:30" x14ac:dyDescent="0.25">
      <c r="A348">
        <v>2022</v>
      </c>
      <c r="B348" s="44" t="s">
        <v>70</v>
      </c>
      <c r="C348" s="44" t="s">
        <v>119</v>
      </c>
      <c r="D348" s="44" t="s">
        <v>83</v>
      </c>
      <c r="F348">
        <v>4</v>
      </c>
      <c r="G348" s="44" t="s">
        <v>196</v>
      </c>
      <c r="H348">
        <v>1</v>
      </c>
      <c r="I348">
        <v>1</v>
      </c>
      <c r="J348">
        <v>1</v>
      </c>
      <c r="K348" s="44" t="s">
        <v>186</v>
      </c>
      <c r="L348">
        <v>1</v>
      </c>
      <c r="M348" s="44" t="s">
        <v>187</v>
      </c>
      <c r="N348" s="44" t="s">
        <v>188</v>
      </c>
      <c r="O348">
        <v>98</v>
      </c>
      <c r="P348">
        <v>99</v>
      </c>
      <c r="Q348" s="44" t="s">
        <v>189</v>
      </c>
      <c r="R348" s="44" t="s">
        <v>189</v>
      </c>
      <c r="S348">
        <v>9</v>
      </c>
      <c r="T348" s="44" t="s">
        <v>190</v>
      </c>
      <c r="U348">
        <v>4</v>
      </c>
      <c r="V348" s="44" t="s">
        <v>188</v>
      </c>
      <c r="W348">
        <v>99</v>
      </c>
      <c r="X348" s="44" t="s">
        <v>190</v>
      </c>
      <c r="Y348" s="44" t="s">
        <v>191</v>
      </c>
      <c r="Z348">
        <v>2016</v>
      </c>
      <c r="AA348" t="b">
        <v>0</v>
      </c>
      <c r="AB348">
        <v>27838</v>
      </c>
      <c r="AC348">
        <v>6419</v>
      </c>
      <c r="AD348">
        <v>0.23058409368489116</v>
      </c>
    </row>
    <row r="349" spans="1:30" x14ac:dyDescent="0.25">
      <c r="A349">
        <v>2022</v>
      </c>
      <c r="B349" s="44" t="s">
        <v>70</v>
      </c>
      <c r="C349" s="44" t="s">
        <v>119</v>
      </c>
      <c r="D349" s="44" t="s">
        <v>83</v>
      </c>
      <c r="F349">
        <v>4</v>
      </c>
      <c r="G349" s="44" t="s">
        <v>196</v>
      </c>
      <c r="H349">
        <v>1</v>
      </c>
      <c r="I349">
        <v>1</v>
      </c>
      <c r="J349">
        <v>1</v>
      </c>
      <c r="K349" s="44" t="s">
        <v>186</v>
      </c>
      <c r="L349">
        <v>2</v>
      </c>
      <c r="M349" s="44" t="s">
        <v>192</v>
      </c>
      <c r="N349" s="44" t="s">
        <v>188</v>
      </c>
      <c r="O349">
        <v>98</v>
      </c>
      <c r="P349">
        <v>99</v>
      </c>
      <c r="Q349" s="44" t="s">
        <v>189</v>
      </c>
      <c r="R349" s="44" t="s">
        <v>189</v>
      </c>
      <c r="S349">
        <v>9</v>
      </c>
      <c r="T349" s="44" t="s">
        <v>190</v>
      </c>
      <c r="U349">
        <v>4</v>
      </c>
      <c r="V349" s="44" t="s">
        <v>188</v>
      </c>
      <c r="W349">
        <v>99</v>
      </c>
      <c r="X349" s="44" t="s">
        <v>190</v>
      </c>
      <c r="Y349" s="44" t="s">
        <v>191</v>
      </c>
      <c r="Z349">
        <v>2016</v>
      </c>
      <c r="AA349" t="b">
        <v>0</v>
      </c>
      <c r="AB349">
        <v>46</v>
      </c>
      <c r="AC349">
        <v>7</v>
      </c>
      <c r="AD349">
        <v>0.15217391304347827</v>
      </c>
    </row>
    <row r="350" spans="1:30" x14ac:dyDescent="0.25">
      <c r="A350">
        <v>2022</v>
      </c>
      <c r="B350" s="44" t="s">
        <v>70</v>
      </c>
      <c r="C350" s="44" t="s">
        <v>119</v>
      </c>
      <c r="D350" s="44" t="s">
        <v>83</v>
      </c>
      <c r="F350">
        <v>4</v>
      </c>
      <c r="G350" s="44" t="s">
        <v>196</v>
      </c>
      <c r="H350">
        <v>1</v>
      </c>
      <c r="I350">
        <v>1</v>
      </c>
      <c r="J350">
        <v>1</v>
      </c>
      <c r="K350" s="44" t="s">
        <v>186</v>
      </c>
      <c r="L350">
        <v>4</v>
      </c>
      <c r="M350" s="44" t="s">
        <v>195</v>
      </c>
      <c r="N350" s="44" t="s">
        <v>188</v>
      </c>
      <c r="O350">
        <v>98</v>
      </c>
      <c r="P350">
        <v>99</v>
      </c>
      <c r="Q350" s="44" t="s">
        <v>189</v>
      </c>
      <c r="R350" s="44" t="s">
        <v>189</v>
      </c>
      <c r="S350">
        <v>9</v>
      </c>
      <c r="T350" s="44" t="s">
        <v>190</v>
      </c>
      <c r="U350">
        <v>4</v>
      </c>
      <c r="V350" s="44" t="s">
        <v>188</v>
      </c>
      <c r="W350">
        <v>99</v>
      </c>
      <c r="X350" s="44" t="s">
        <v>190</v>
      </c>
      <c r="Y350" s="44" t="s">
        <v>191</v>
      </c>
      <c r="Z350">
        <v>2019</v>
      </c>
      <c r="AA350" t="b">
        <v>0</v>
      </c>
      <c r="AB350">
        <v>38680</v>
      </c>
      <c r="AC350">
        <v>9080</v>
      </c>
      <c r="AD350">
        <v>0.23474663908996898</v>
      </c>
    </row>
    <row r="351" spans="1:30" hidden="1" x14ac:dyDescent="0.25">
      <c r="A351">
        <v>2022</v>
      </c>
      <c r="B351" s="44" t="s">
        <v>71</v>
      </c>
      <c r="C351" s="44" t="s">
        <v>14</v>
      </c>
      <c r="D351" s="44" t="s">
        <v>87</v>
      </c>
      <c r="F351">
        <v>1</v>
      </c>
      <c r="G351" s="44" t="s">
        <v>185</v>
      </c>
      <c r="H351">
        <v>1</v>
      </c>
      <c r="I351">
        <v>1</v>
      </c>
      <c r="J351">
        <v>1</v>
      </c>
      <c r="K351" s="44" t="s">
        <v>186</v>
      </c>
      <c r="L351">
        <v>2</v>
      </c>
      <c r="M351" s="44" t="s">
        <v>192</v>
      </c>
      <c r="N351" s="44" t="s">
        <v>188</v>
      </c>
      <c r="O351">
        <v>98</v>
      </c>
      <c r="P351">
        <v>99</v>
      </c>
      <c r="Q351" s="44" t="s">
        <v>189</v>
      </c>
      <c r="R351" s="44" t="s">
        <v>189</v>
      </c>
      <c r="S351">
        <v>9</v>
      </c>
      <c r="T351" s="44" t="s">
        <v>190</v>
      </c>
      <c r="U351">
        <v>4</v>
      </c>
      <c r="V351" s="44" t="s">
        <v>188</v>
      </c>
      <c r="W351">
        <v>99</v>
      </c>
      <c r="X351" s="44" t="s">
        <v>190</v>
      </c>
      <c r="Y351" s="44" t="s">
        <v>191</v>
      </c>
      <c r="Z351">
        <v>2016</v>
      </c>
      <c r="AA351" t="b">
        <v>0</v>
      </c>
      <c r="AB351">
        <v>11748</v>
      </c>
      <c r="AC351">
        <v>6441</v>
      </c>
      <c r="AD351">
        <v>0.54826353421859042</v>
      </c>
    </row>
    <row r="352" spans="1:30" hidden="1" x14ac:dyDescent="0.25">
      <c r="A352">
        <v>2022</v>
      </c>
      <c r="B352" s="44" t="s">
        <v>71</v>
      </c>
      <c r="C352" s="44" t="s">
        <v>14</v>
      </c>
      <c r="D352" s="44" t="s">
        <v>87</v>
      </c>
      <c r="F352">
        <v>2</v>
      </c>
      <c r="G352" s="44" t="s">
        <v>194</v>
      </c>
      <c r="H352">
        <v>1</v>
      </c>
      <c r="I352">
        <v>1</v>
      </c>
      <c r="J352">
        <v>1</v>
      </c>
      <c r="K352" s="44" t="s">
        <v>186</v>
      </c>
      <c r="L352">
        <v>1</v>
      </c>
      <c r="M352" s="44" t="s">
        <v>187</v>
      </c>
      <c r="N352" s="44" t="s">
        <v>188</v>
      </c>
      <c r="O352">
        <v>98</v>
      </c>
      <c r="P352">
        <v>99</v>
      </c>
      <c r="Q352" s="44" t="s">
        <v>189</v>
      </c>
      <c r="R352" s="44" t="s">
        <v>189</v>
      </c>
      <c r="S352">
        <v>9</v>
      </c>
      <c r="T352" s="44" t="s">
        <v>190</v>
      </c>
      <c r="U352">
        <v>4</v>
      </c>
      <c r="V352" s="44" t="s">
        <v>188</v>
      </c>
      <c r="W352">
        <v>99</v>
      </c>
      <c r="X352" s="44" t="s">
        <v>190</v>
      </c>
      <c r="Y352" s="44" t="s">
        <v>191</v>
      </c>
      <c r="Z352">
        <v>2016</v>
      </c>
      <c r="AA352" t="b">
        <v>0</v>
      </c>
      <c r="AB352">
        <v>4902</v>
      </c>
      <c r="AC352">
        <v>3633</v>
      </c>
      <c r="AD352">
        <v>0.74112607099143202</v>
      </c>
    </row>
    <row r="353" spans="1:30" x14ac:dyDescent="0.25">
      <c r="A353">
        <v>2022</v>
      </c>
      <c r="B353" s="44" t="s">
        <v>71</v>
      </c>
      <c r="C353" s="44" t="s">
        <v>14</v>
      </c>
      <c r="D353" s="44" t="s">
        <v>87</v>
      </c>
      <c r="F353">
        <v>4</v>
      </c>
      <c r="G353" s="44" t="s">
        <v>196</v>
      </c>
      <c r="H353">
        <v>1</v>
      </c>
      <c r="I353">
        <v>1</v>
      </c>
      <c r="J353">
        <v>1</v>
      </c>
      <c r="K353" s="44" t="s">
        <v>186</v>
      </c>
      <c r="L353">
        <v>2</v>
      </c>
      <c r="M353" s="44" t="s">
        <v>192</v>
      </c>
      <c r="N353" s="44" t="s">
        <v>188</v>
      </c>
      <c r="O353">
        <v>98</v>
      </c>
      <c r="P353">
        <v>99</v>
      </c>
      <c r="Q353" s="44" t="s">
        <v>189</v>
      </c>
      <c r="R353" s="44" t="s">
        <v>189</v>
      </c>
      <c r="S353">
        <v>9</v>
      </c>
      <c r="T353" s="44" t="s">
        <v>190</v>
      </c>
      <c r="U353">
        <v>4</v>
      </c>
      <c r="V353" s="44" t="s">
        <v>188</v>
      </c>
      <c r="W353">
        <v>99</v>
      </c>
      <c r="X353" s="44" t="s">
        <v>190</v>
      </c>
      <c r="Y353" s="44" t="s">
        <v>191</v>
      </c>
      <c r="Z353">
        <v>2016</v>
      </c>
      <c r="AA353" t="b">
        <v>0</v>
      </c>
      <c r="AB353">
        <v>39</v>
      </c>
      <c r="AC353">
        <v>20</v>
      </c>
      <c r="AD353">
        <v>0.51282051282051277</v>
      </c>
    </row>
    <row r="354" spans="1:30" x14ac:dyDescent="0.25">
      <c r="A354">
        <v>2022</v>
      </c>
      <c r="B354" s="44" t="s">
        <v>71</v>
      </c>
      <c r="C354" s="44" t="s">
        <v>14</v>
      </c>
      <c r="D354" s="44" t="s">
        <v>87</v>
      </c>
      <c r="F354">
        <v>4</v>
      </c>
      <c r="G354" s="44" t="s">
        <v>196</v>
      </c>
      <c r="H354">
        <v>1</v>
      </c>
      <c r="I354">
        <v>1</v>
      </c>
      <c r="J354">
        <v>1</v>
      </c>
      <c r="K354" s="44" t="s">
        <v>186</v>
      </c>
      <c r="L354">
        <v>4</v>
      </c>
      <c r="M354" s="44" t="s">
        <v>195</v>
      </c>
      <c r="N354" s="44" t="s">
        <v>188</v>
      </c>
      <c r="O354">
        <v>98</v>
      </c>
      <c r="P354">
        <v>99</v>
      </c>
      <c r="Q354" s="44" t="s">
        <v>189</v>
      </c>
      <c r="R354" s="44" t="s">
        <v>189</v>
      </c>
      <c r="S354">
        <v>9</v>
      </c>
      <c r="T354" s="44" t="s">
        <v>190</v>
      </c>
      <c r="U354">
        <v>4</v>
      </c>
      <c r="V354" s="44" t="s">
        <v>188</v>
      </c>
      <c r="W354">
        <v>99</v>
      </c>
      <c r="X354" s="44" t="s">
        <v>190</v>
      </c>
      <c r="Y354" s="44" t="s">
        <v>191</v>
      </c>
      <c r="Z354">
        <v>2019</v>
      </c>
      <c r="AA354" t="b">
        <v>0</v>
      </c>
      <c r="AB354">
        <v>1845</v>
      </c>
      <c r="AC354">
        <v>619</v>
      </c>
      <c r="AD354">
        <v>0.33550135501355016</v>
      </c>
    </row>
    <row r="355" spans="1:30" hidden="1" x14ac:dyDescent="0.25">
      <c r="A355">
        <v>2022</v>
      </c>
      <c r="B355" s="44" t="s">
        <v>73</v>
      </c>
      <c r="C355" s="44" t="s">
        <v>121</v>
      </c>
      <c r="D355" s="44" t="s">
        <v>83</v>
      </c>
      <c r="F355">
        <v>1</v>
      </c>
      <c r="G355" s="44" t="s">
        <v>185</v>
      </c>
      <c r="H355">
        <v>1</v>
      </c>
      <c r="I355">
        <v>1</v>
      </c>
      <c r="J355">
        <v>1</v>
      </c>
      <c r="K355" s="44" t="s">
        <v>186</v>
      </c>
      <c r="L355">
        <v>1</v>
      </c>
      <c r="M355" s="44" t="s">
        <v>187</v>
      </c>
      <c r="N355" s="44" t="s">
        <v>188</v>
      </c>
      <c r="O355">
        <v>98</v>
      </c>
      <c r="P355">
        <v>99</v>
      </c>
      <c r="Q355" s="44" t="s">
        <v>189</v>
      </c>
      <c r="R355" s="44" t="s">
        <v>189</v>
      </c>
      <c r="S355">
        <v>9</v>
      </c>
      <c r="T355" s="44" t="s">
        <v>190</v>
      </c>
      <c r="U355">
        <v>4</v>
      </c>
      <c r="V355" s="44" t="s">
        <v>188</v>
      </c>
      <c r="W355">
        <v>99</v>
      </c>
      <c r="X355" s="44" t="s">
        <v>190</v>
      </c>
      <c r="Y355" s="44" t="s">
        <v>191</v>
      </c>
      <c r="Z355">
        <v>2016</v>
      </c>
      <c r="AA355" t="b">
        <v>0</v>
      </c>
      <c r="AB355">
        <v>33208</v>
      </c>
      <c r="AC355">
        <v>24236</v>
      </c>
      <c r="AD355">
        <v>0.72982413876174412</v>
      </c>
    </row>
    <row r="356" spans="1:30" hidden="1" x14ac:dyDescent="0.25">
      <c r="A356">
        <v>2022</v>
      </c>
      <c r="B356" s="44" t="s">
        <v>73</v>
      </c>
      <c r="C356" s="44" t="s">
        <v>121</v>
      </c>
      <c r="D356" s="44" t="s">
        <v>83</v>
      </c>
      <c r="F356">
        <v>1</v>
      </c>
      <c r="G356" s="44" t="s">
        <v>185</v>
      </c>
      <c r="H356">
        <v>1</v>
      </c>
      <c r="I356">
        <v>1</v>
      </c>
      <c r="J356">
        <v>1</v>
      </c>
      <c r="K356" s="44" t="s">
        <v>186</v>
      </c>
      <c r="L356">
        <v>3</v>
      </c>
      <c r="M356" s="44" t="s">
        <v>193</v>
      </c>
      <c r="N356" s="44" t="s">
        <v>188</v>
      </c>
      <c r="O356">
        <v>98</v>
      </c>
      <c r="P356">
        <v>99</v>
      </c>
      <c r="Q356" s="44" t="s">
        <v>189</v>
      </c>
      <c r="R356" s="44" t="s">
        <v>189</v>
      </c>
      <c r="S356">
        <v>9</v>
      </c>
      <c r="T356" s="44" t="s">
        <v>190</v>
      </c>
      <c r="U356">
        <v>4</v>
      </c>
      <c r="V356" s="44" t="s">
        <v>188</v>
      </c>
      <c r="W356">
        <v>99</v>
      </c>
      <c r="X356" s="44" t="s">
        <v>190</v>
      </c>
      <c r="Y356" s="44" t="s">
        <v>191</v>
      </c>
      <c r="Z356">
        <v>2016</v>
      </c>
      <c r="AA356" t="b">
        <v>0</v>
      </c>
      <c r="AB356">
        <v>64</v>
      </c>
      <c r="AC356">
        <v>42</v>
      </c>
      <c r="AD356">
        <v>0.65625</v>
      </c>
    </row>
    <row r="357" spans="1:30" hidden="1" x14ac:dyDescent="0.25">
      <c r="A357">
        <v>2022</v>
      </c>
      <c r="B357" s="44" t="s">
        <v>73</v>
      </c>
      <c r="C357" s="44" t="s">
        <v>121</v>
      </c>
      <c r="D357" s="44" t="s">
        <v>83</v>
      </c>
      <c r="F357">
        <v>2</v>
      </c>
      <c r="G357" s="44" t="s">
        <v>194</v>
      </c>
      <c r="H357">
        <v>1</v>
      </c>
      <c r="I357">
        <v>1</v>
      </c>
      <c r="J357">
        <v>1</v>
      </c>
      <c r="K357" s="44" t="s">
        <v>186</v>
      </c>
      <c r="L357">
        <v>2</v>
      </c>
      <c r="M357" s="44" t="s">
        <v>192</v>
      </c>
      <c r="N357" s="44" t="s">
        <v>188</v>
      </c>
      <c r="O357">
        <v>98</v>
      </c>
      <c r="P357">
        <v>99</v>
      </c>
      <c r="Q357" s="44" t="s">
        <v>189</v>
      </c>
      <c r="R357" s="44" t="s">
        <v>189</v>
      </c>
      <c r="S357">
        <v>9</v>
      </c>
      <c r="T357" s="44" t="s">
        <v>190</v>
      </c>
      <c r="U357">
        <v>4</v>
      </c>
      <c r="V357" s="44" t="s">
        <v>188</v>
      </c>
      <c r="W357">
        <v>99</v>
      </c>
      <c r="X357" s="44" t="s">
        <v>190</v>
      </c>
      <c r="Y357" s="44" t="s">
        <v>191</v>
      </c>
      <c r="Z357">
        <v>2016</v>
      </c>
      <c r="AA357" t="b">
        <v>0</v>
      </c>
      <c r="AB357">
        <v>12372</v>
      </c>
      <c r="AC357">
        <v>7608</v>
      </c>
      <c r="AD357">
        <v>0.61493695441319107</v>
      </c>
    </row>
    <row r="358" spans="1:30" hidden="1" x14ac:dyDescent="0.25">
      <c r="A358">
        <v>2022</v>
      </c>
      <c r="B358" s="44" t="s">
        <v>81</v>
      </c>
      <c r="C358" s="44" t="s">
        <v>125</v>
      </c>
      <c r="D358" s="44" t="s">
        <v>197</v>
      </c>
      <c r="F358">
        <v>1</v>
      </c>
      <c r="G358" s="44" t="s">
        <v>185</v>
      </c>
      <c r="H358">
        <v>1</v>
      </c>
      <c r="I358">
        <v>1</v>
      </c>
      <c r="J358">
        <v>1</v>
      </c>
      <c r="K358" s="44" t="s">
        <v>186</v>
      </c>
      <c r="L358">
        <v>2</v>
      </c>
      <c r="M358" s="44" t="s">
        <v>192</v>
      </c>
      <c r="N358" s="44" t="s">
        <v>188</v>
      </c>
      <c r="O358">
        <v>98</v>
      </c>
      <c r="P358">
        <v>99</v>
      </c>
      <c r="Q358" s="44" t="s">
        <v>189</v>
      </c>
      <c r="R358" s="44" t="s">
        <v>189</v>
      </c>
      <c r="S358">
        <v>9</v>
      </c>
      <c r="T358" s="44" t="s">
        <v>190</v>
      </c>
      <c r="U358">
        <v>4</v>
      </c>
      <c r="V358" s="44" t="s">
        <v>188</v>
      </c>
      <c r="W358">
        <v>99</v>
      </c>
      <c r="X358" s="44" t="s">
        <v>190</v>
      </c>
      <c r="Y358" s="44" t="s">
        <v>191</v>
      </c>
      <c r="Z358">
        <v>2016</v>
      </c>
      <c r="AA358" t="b">
        <v>0</v>
      </c>
      <c r="AB358">
        <v>289</v>
      </c>
      <c r="AC358">
        <v>75</v>
      </c>
      <c r="AD358">
        <v>0.25951557093425603</v>
      </c>
    </row>
    <row r="359" spans="1:30" hidden="1" x14ac:dyDescent="0.25">
      <c r="A359">
        <v>2022</v>
      </c>
      <c r="B359" s="44" t="s">
        <v>72</v>
      </c>
      <c r="C359" s="44" t="s">
        <v>120</v>
      </c>
      <c r="D359" s="44" t="s">
        <v>90</v>
      </c>
      <c r="F359">
        <v>1</v>
      </c>
      <c r="G359" s="44" t="s">
        <v>185</v>
      </c>
      <c r="H359">
        <v>1</v>
      </c>
      <c r="I359">
        <v>1</v>
      </c>
      <c r="J359">
        <v>1</v>
      </c>
      <c r="K359" s="44" t="s">
        <v>186</v>
      </c>
      <c r="L359">
        <v>2</v>
      </c>
      <c r="M359" s="44" t="s">
        <v>192</v>
      </c>
      <c r="N359" s="44" t="s">
        <v>188</v>
      </c>
      <c r="O359">
        <v>98</v>
      </c>
      <c r="P359">
        <v>99</v>
      </c>
      <c r="Q359" s="44" t="s">
        <v>189</v>
      </c>
      <c r="R359" s="44" t="s">
        <v>189</v>
      </c>
      <c r="S359">
        <v>9</v>
      </c>
      <c r="T359" s="44" t="s">
        <v>190</v>
      </c>
      <c r="U359">
        <v>4</v>
      </c>
      <c r="V359" s="44" t="s">
        <v>188</v>
      </c>
      <c r="W359">
        <v>99</v>
      </c>
      <c r="X359" s="44" t="s">
        <v>190</v>
      </c>
      <c r="Y359" s="44" t="s">
        <v>191</v>
      </c>
      <c r="Z359">
        <v>2016</v>
      </c>
      <c r="AA359" t="b">
        <v>0</v>
      </c>
      <c r="AB359">
        <v>2559</v>
      </c>
      <c r="AC359">
        <v>1920</v>
      </c>
      <c r="AD359">
        <v>0.75029308323563892</v>
      </c>
    </row>
    <row r="360" spans="1:30" hidden="1" x14ac:dyDescent="0.25">
      <c r="A360">
        <v>2022</v>
      </c>
      <c r="B360" s="44" t="s">
        <v>72</v>
      </c>
      <c r="C360" s="44" t="s">
        <v>120</v>
      </c>
      <c r="D360" s="44" t="s">
        <v>90</v>
      </c>
      <c r="F360">
        <v>2</v>
      </c>
      <c r="G360" s="44" t="s">
        <v>194</v>
      </c>
      <c r="H360">
        <v>1</v>
      </c>
      <c r="I360">
        <v>1</v>
      </c>
      <c r="J360">
        <v>1</v>
      </c>
      <c r="K360" s="44" t="s">
        <v>186</v>
      </c>
      <c r="L360">
        <v>1</v>
      </c>
      <c r="M360" s="44" t="s">
        <v>187</v>
      </c>
      <c r="N360" s="44" t="s">
        <v>188</v>
      </c>
      <c r="O360">
        <v>98</v>
      </c>
      <c r="P360">
        <v>99</v>
      </c>
      <c r="Q360" s="44" t="s">
        <v>189</v>
      </c>
      <c r="R360" s="44" t="s">
        <v>189</v>
      </c>
      <c r="S360">
        <v>9</v>
      </c>
      <c r="T360" s="44" t="s">
        <v>190</v>
      </c>
      <c r="U360">
        <v>4</v>
      </c>
      <c r="V360" s="44" t="s">
        <v>188</v>
      </c>
      <c r="W360">
        <v>99</v>
      </c>
      <c r="X360" s="44" t="s">
        <v>190</v>
      </c>
      <c r="Y360" s="44" t="s">
        <v>191</v>
      </c>
      <c r="Z360">
        <v>2016</v>
      </c>
      <c r="AA360" t="b">
        <v>0</v>
      </c>
      <c r="AB360">
        <v>2826</v>
      </c>
      <c r="AC360">
        <v>1987</v>
      </c>
      <c r="AD360">
        <v>0.70311394196744514</v>
      </c>
    </row>
    <row r="361" spans="1:30" hidden="1" x14ac:dyDescent="0.25">
      <c r="A361">
        <v>2022</v>
      </c>
      <c r="B361" s="44" t="s">
        <v>72</v>
      </c>
      <c r="C361" s="44" t="s">
        <v>120</v>
      </c>
      <c r="D361" s="44" t="s">
        <v>90</v>
      </c>
      <c r="F361">
        <v>2</v>
      </c>
      <c r="G361" s="44" t="s">
        <v>194</v>
      </c>
      <c r="H361">
        <v>1</v>
      </c>
      <c r="I361">
        <v>1</v>
      </c>
      <c r="J361">
        <v>1</v>
      </c>
      <c r="K361" s="44" t="s">
        <v>186</v>
      </c>
      <c r="L361">
        <v>3</v>
      </c>
      <c r="M361" s="44" t="s">
        <v>193</v>
      </c>
      <c r="N361" s="44" t="s">
        <v>188</v>
      </c>
      <c r="O361">
        <v>98</v>
      </c>
      <c r="P361">
        <v>99</v>
      </c>
      <c r="Q361" s="44" t="s">
        <v>189</v>
      </c>
      <c r="R361" s="44" t="s">
        <v>189</v>
      </c>
      <c r="S361">
        <v>9</v>
      </c>
      <c r="T361" s="44" t="s">
        <v>190</v>
      </c>
      <c r="U361">
        <v>4</v>
      </c>
      <c r="V361" s="44" t="s">
        <v>188</v>
      </c>
      <c r="W361">
        <v>99</v>
      </c>
      <c r="X361" s="44" t="s">
        <v>190</v>
      </c>
      <c r="Y361" s="44" t="s">
        <v>191</v>
      </c>
      <c r="Z361">
        <v>2016</v>
      </c>
      <c r="AA361" t="b">
        <v>0</v>
      </c>
      <c r="AB361">
        <v>104</v>
      </c>
      <c r="AC361">
        <v>38</v>
      </c>
      <c r="AD361">
        <v>0.36538461538461536</v>
      </c>
    </row>
    <row r="362" spans="1:30" hidden="1" x14ac:dyDescent="0.25">
      <c r="A362">
        <v>2022</v>
      </c>
      <c r="B362" s="44" t="s">
        <v>67</v>
      </c>
      <c r="C362" s="44" t="s">
        <v>117</v>
      </c>
      <c r="D362" s="44" t="s">
        <v>83</v>
      </c>
      <c r="F362">
        <v>2</v>
      </c>
      <c r="G362" s="44" t="s">
        <v>194</v>
      </c>
      <c r="H362">
        <v>1</v>
      </c>
      <c r="I362">
        <v>1</v>
      </c>
      <c r="J362">
        <v>1</v>
      </c>
      <c r="K362" s="44" t="s">
        <v>186</v>
      </c>
      <c r="L362">
        <v>2</v>
      </c>
      <c r="M362" s="44" t="s">
        <v>192</v>
      </c>
      <c r="N362" s="44" t="s">
        <v>188</v>
      </c>
      <c r="O362">
        <v>98</v>
      </c>
      <c r="P362">
        <v>99</v>
      </c>
      <c r="Q362" s="44" t="s">
        <v>189</v>
      </c>
      <c r="R362" s="44" t="s">
        <v>189</v>
      </c>
      <c r="S362">
        <v>9</v>
      </c>
      <c r="T362" s="44" t="s">
        <v>190</v>
      </c>
      <c r="U362">
        <v>4</v>
      </c>
      <c r="V362" s="44" t="s">
        <v>188</v>
      </c>
      <c r="W362">
        <v>99</v>
      </c>
      <c r="X362" s="44" t="s">
        <v>190</v>
      </c>
      <c r="Y362" s="44" t="s">
        <v>191</v>
      </c>
      <c r="Z362">
        <v>2016</v>
      </c>
      <c r="AA362" t="b">
        <v>0</v>
      </c>
      <c r="AB362">
        <v>7121</v>
      </c>
      <c r="AC362">
        <v>3840</v>
      </c>
      <c r="AD362">
        <v>0.53925010532228623</v>
      </c>
    </row>
    <row r="363" spans="1:30" x14ac:dyDescent="0.25">
      <c r="A363">
        <v>2022</v>
      </c>
      <c r="B363" s="44" t="s">
        <v>67</v>
      </c>
      <c r="C363" s="44" t="s">
        <v>117</v>
      </c>
      <c r="D363" s="44" t="s">
        <v>83</v>
      </c>
      <c r="F363">
        <v>4</v>
      </c>
      <c r="G363" s="44" t="s">
        <v>196</v>
      </c>
      <c r="H363">
        <v>1</v>
      </c>
      <c r="I363">
        <v>1</v>
      </c>
      <c r="J363">
        <v>1</v>
      </c>
      <c r="K363" s="44" t="s">
        <v>186</v>
      </c>
      <c r="L363">
        <v>4</v>
      </c>
      <c r="M363" s="44" t="s">
        <v>195</v>
      </c>
      <c r="N363" s="44" t="s">
        <v>188</v>
      </c>
      <c r="O363">
        <v>98</v>
      </c>
      <c r="P363">
        <v>99</v>
      </c>
      <c r="Q363" s="44" t="s">
        <v>189</v>
      </c>
      <c r="R363" s="44" t="s">
        <v>189</v>
      </c>
      <c r="S363">
        <v>9</v>
      </c>
      <c r="T363" s="44" t="s">
        <v>190</v>
      </c>
      <c r="U363">
        <v>4</v>
      </c>
      <c r="V363" s="44" t="s">
        <v>188</v>
      </c>
      <c r="W363">
        <v>99</v>
      </c>
      <c r="X363" s="44" t="s">
        <v>190</v>
      </c>
      <c r="Y363" s="44" t="s">
        <v>191</v>
      </c>
      <c r="Z363">
        <v>2019</v>
      </c>
      <c r="AA363" t="b">
        <v>0</v>
      </c>
      <c r="AB363">
        <v>10813</v>
      </c>
      <c r="AC363">
        <v>2717</v>
      </c>
      <c r="AD363">
        <v>0.25127161749745675</v>
      </c>
    </row>
    <row r="364" spans="1:30" hidden="1" x14ac:dyDescent="0.25">
      <c r="A364">
        <v>2022</v>
      </c>
      <c r="B364" s="44" t="s">
        <v>68</v>
      </c>
      <c r="C364" s="44" t="s">
        <v>13</v>
      </c>
      <c r="D364" s="44" t="s">
        <v>87</v>
      </c>
      <c r="F364">
        <v>1</v>
      </c>
      <c r="G364" s="44" t="s">
        <v>185</v>
      </c>
      <c r="H364">
        <v>1</v>
      </c>
      <c r="I364">
        <v>1</v>
      </c>
      <c r="J364">
        <v>1</v>
      </c>
      <c r="K364" s="44" t="s">
        <v>186</v>
      </c>
      <c r="L364">
        <v>1</v>
      </c>
      <c r="M364" s="44" t="s">
        <v>187</v>
      </c>
      <c r="N364" s="44" t="s">
        <v>188</v>
      </c>
      <c r="O364">
        <v>98</v>
      </c>
      <c r="P364">
        <v>99</v>
      </c>
      <c r="Q364" s="44" t="s">
        <v>189</v>
      </c>
      <c r="R364" s="44" t="s">
        <v>189</v>
      </c>
      <c r="S364">
        <v>9</v>
      </c>
      <c r="T364" s="44" t="s">
        <v>190</v>
      </c>
      <c r="U364">
        <v>4</v>
      </c>
      <c r="V364" s="44" t="s">
        <v>188</v>
      </c>
      <c r="W364">
        <v>99</v>
      </c>
      <c r="X364" s="44" t="s">
        <v>190</v>
      </c>
      <c r="Y364" s="44" t="s">
        <v>191</v>
      </c>
      <c r="Z364">
        <v>2016</v>
      </c>
      <c r="AA364" t="b">
        <v>0</v>
      </c>
      <c r="AB364">
        <v>5145</v>
      </c>
      <c r="AC364">
        <v>2800</v>
      </c>
      <c r="AD364">
        <v>0.54421768707482998</v>
      </c>
    </row>
    <row r="365" spans="1:30" hidden="1" x14ac:dyDescent="0.25">
      <c r="A365">
        <v>2022</v>
      </c>
      <c r="B365" s="44" t="s">
        <v>68</v>
      </c>
      <c r="C365" s="44" t="s">
        <v>13</v>
      </c>
      <c r="D365" s="44" t="s">
        <v>87</v>
      </c>
      <c r="F365">
        <v>1</v>
      </c>
      <c r="G365" s="44" t="s">
        <v>185</v>
      </c>
      <c r="H365">
        <v>1</v>
      </c>
      <c r="I365">
        <v>1</v>
      </c>
      <c r="J365">
        <v>1</v>
      </c>
      <c r="K365" s="44" t="s">
        <v>186</v>
      </c>
      <c r="L365">
        <v>3</v>
      </c>
      <c r="M365" s="44" t="s">
        <v>193</v>
      </c>
      <c r="N365" s="44" t="s">
        <v>188</v>
      </c>
      <c r="O365">
        <v>98</v>
      </c>
      <c r="P365">
        <v>99</v>
      </c>
      <c r="Q365" s="44" t="s">
        <v>189</v>
      </c>
      <c r="R365" s="44" t="s">
        <v>189</v>
      </c>
      <c r="S365">
        <v>9</v>
      </c>
      <c r="T365" s="44" t="s">
        <v>190</v>
      </c>
      <c r="U365">
        <v>4</v>
      </c>
      <c r="V365" s="44" t="s">
        <v>188</v>
      </c>
      <c r="W365">
        <v>99</v>
      </c>
      <c r="X365" s="44" t="s">
        <v>190</v>
      </c>
      <c r="Y365" s="44" t="s">
        <v>191</v>
      </c>
      <c r="Z365">
        <v>2016</v>
      </c>
      <c r="AA365" t="b">
        <v>0</v>
      </c>
      <c r="AB365">
        <v>296</v>
      </c>
      <c r="AC365">
        <v>78</v>
      </c>
      <c r="AD365">
        <v>0.26351351351351349</v>
      </c>
    </row>
    <row r="366" spans="1:30" hidden="1" x14ac:dyDescent="0.25">
      <c r="A366">
        <v>2022</v>
      </c>
      <c r="B366" s="44" t="s">
        <v>68</v>
      </c>
      <c r="C366" s="44" t="s">
        <v>13</v>
      </c>
      <c r="D366" s="44" t="s">
        <v>87</v>
      </c>
      <c r="F366">
        <v>2</v>
      </c>
      <c r="G366" s="44" t="s">
        <v>194</v>
      </c>
      <c r="H366">
        <v>1</v>
      </c>
      <c r="I366">
        <v>1</v>
      </c>
      <c r="J366">
        <v>1</v>
      </c>
      <c r="K366" s="44" t="s">
        <v>186</v>
      </c>
      <c r="L366">
        <v>2</v>
      </c>
      <c r="M366" s="44" t="s">
        <v>192</v>
      </c>
      <c r="N366" s="44" t="s">
        <v>188</v>
      </c>
      <c r="O366">
        <v>98</v>
      </c>
      <c r="P366">
        <v>99</v>
      </c>
      <c r="Q366" s="44" t="s">
        <v>189</v>
      </c>
      <c r="R366" s="44" t="s">
        <v>189</v>
      </c>
      <c r="S366">
        <v>9</v>
      </c>
      <c r="T366" s="44" t="s">
        <v>190</v>
      </c>
      <c r="U366">
        <v>4</v>
      </c>
      <c r="V366" s="44" t="s">
        <v>188</v>
      </c>
      <c r="W366">
        <v>99</v>
      </c>
      <c r="X366" s="44" t="s">
        <v>190</v>
      </c>
      <c r="Y366" s="44" t="s">
        <v>191</v>
      </c>
      <c r="Z366">
        <v>2016</v>
      </c>
      <c r="AA366" t="b">
        <v>0</v>
      </c>
      <c r="AB366">
        <v>971</v>
      </c>
      <c r="AC366">
        <v>631</v>
      </c>
      <c r="AD366">
        <v>0.64984552008238927</v>
      </c>
    </row>
    <row r="367" spans="1:30" hidden="1" x14ac:dyDescent="0.25">
      <c r="A367">
        <v>2022</v>
      </c>
      <c r="B367" s="44" t="s">
        <v>69</v>
      </c>
      <c r="C367" s="44" t="s">
        <v>118</v>
      </c>
      <c r="D367" s="44" t="s">
        <v>83</v>
      </c>
      <c r="F367">
        <v>1</v>
      </c>
      <c r="G367" s="44" t="s">
        <v>185</v>
      </c>
      <c r="H367">
        <v>1</v>
      </c>
      <c r="I367">
        <v>1</v>
      </c>
      <c r="J367">
        <v>1</v>
      </c>
      <c r="K367" s="44" t="s">
        <v>186</v>
      </c>
      <c r="L367">
        <v>3</v>
      </c>
      <c r="M367" s="44" t="s">
        <v>193</v>
      </c>
      <c r="N367" s="44" t="s">
        <v>188</v>
      </c>
      <c r="O367">
        <v>98</v>
      </c>
      <c r="P367">
        <v>99</v>
      </c>
      <c r="Q367" s="44" t="s">
        <v>189</v>
      </c>
      <c r="R367" s="44" t="s">
        <v>189</v>
      </c>
      <c r="S367">
        <v>9</v>
      </c>
      <c r="T367" s="44" t="s">
        <v>190</v>
      </c>
      <c r="U367">
        <v>4</v>
      </c>
      <c r="V367" s="44" t="s">
        <v>188</v>
      </c>
      <c r="W367">
        <v>99</v>
      </c>
      <c r="X367" s="44" t="s">
        <v>190</v>
      </c>
      <c r="Y367" s="44" t="s">
        <v>191</v>
      </c>
      <c r="Z367">
        <v>2016</v>
      </c>
      <c r="AA367" t="b">
        <v>0</v>
      </c>
      <c r="AB367">
        <v>800</v>
      </c>
      <c r="AC367">
        <v>299</v>
      </c>
      <c r="AD367">
        <v>0.37375000000000003</v>
      </c>
    </row>
    <row r="368" spans="1:30" hidden="1" x14ac:dyDescent="0.25">
      <c r="A368">
        <v>2022</v>
      </c>
      <c r="B368" s="44" t="s">
        <v>69</v>
      </c>
      <c r="C368" s="44" t="s">
        <v>118</v>
      </c>
      <c r="D368" s="44" t="s">
        <v>83</v>
      </c>
      <c r="F368">
        <v>2</v>
      </c>
      <c r="G368" s="44" t="s">
        <v>194</v>
      </c>
      <c r="H368">
        <v>1</v>
      </c>
      <c r="I368">
        <v>1</v>
      </c>
      <c r="J368">
        <v>1</v>
      </c>
      <c r="K368" s="44" t="s">
        <v>186</v>
      </c>
      <c r="L368">
        <v>2</v>
      </c>
      <c r="M368" s="44" t="s">
        <v>192</v>
      </c>
      <c r="N368" s="44" t="s">
        <v>188</v>
      </c>
      <c r="O368">
        <v>98</v>
      </c>
      <c r="P368">
        <v>99</v>
      </c>
      <c r="Q368" s="44" t="s">
        <v>189</v>
      </c>
      <c r="R368" s="44" t="s">
        <v>189</v>
      </c>
      <c r="S368">
        <v>9</v>
      </c>
      <c r="T368" s="44" t="s">
        <v>190</v>
      </c>
      <c r="U368">
        <v>4</v>
      </c>
      <c r="V368" s="44" t="s">
        <v>188</v>
      </c>
      <c r="W368">
        <v>99</v>
      </c>
      <c r="X368" s="44" t="s">
        <v>190</v>
      </c>
      <c r="Y368" s="44" t="s">
        <v>191</v>
      </c>
      <c r="Z368">
        <v>2016</v>
      </c>
      <c r="AA368" t="b">
        <v>0</v>
      </c>
      <c r="AB368">
        <v>11139</v>
      </c>
      <c r="AC368">
        <v>7261</v>
      </c>
      <c r="AD368">
        <v>0.65185384684442049</v>
      </c>
    </row>
    <row r="369" spans="1:30" hidden="1" x14ac:dyDescent="0.25">
      <c r="A369">
        <v>2022</v>
      </c>
      <c r="B369" s="44" t="s">
        <v>70</v>
      </c>
      <c r="C369" s="44" t="s">
        <v>119</v>
      </c>
      <c r="D369" s="44" t="s">
        <v>83</v>
      </c>
      <c r="F369">
        <v>1</v>
      </c>
      <c r="G369" s="44" t="s">
        <v>185</v>
      </c>
      <c r="H369">
        <v>1</v>
      </c>
      <c r="I369">
        <v>1</v>
      </c>
      <c r="J369">
        <v>1</v>
      </c>
      <c r="K369" s="44" t="s">
        <v>186</v>
      </c>
      <c r="L369">
        <v>1</v>
      </c>
      <c r="M369" s="44" t="s">
        <v>187</v>
      </c>
      <c r="N369" s="44" t="s">
        <v>188</v>
      </c>
      <c r="O369">
        <v>98</v>
      </c>
      <c r="P369">
        <v>99</v>
      </c>
      <c r="Q369" s="44" t="s">
        <v>189</v>
      </c>
      <c r="R369" s="44" t="s">
        <v>189</v>
      </c>
      <c r="S369">
        <v>9</v>
      </c>
      <c r="T369" s="44" t="s">
        <v>190</v>
      </c>
      <c r="U369">
        <v>4</v>
      </c>
      <c r="V369" s="44" t="s">
        <v>188</v>
      </c>
      <c r="W369">
        <v>99</v>
      </c>
      <c r="X369" s="44" t="s">
        <v>190</v>
      </c>
      <c r="Y369" s="44" t="s">
        <v>191</v>
      </c>
      <c r="Z369">
        <v>2016</v>
      </c>
      <c r="AA369" t="b">
        <v>0</v>
      </c>
      <c r="AB369">
        <v>79576</v>
      </c>
      <c r="AC369">
        <v>47016</v>
      </c>
      <c r="AD369">
        <v>0.59083140645420729</v>
      </c>
    </row>
    <row r="370" spans="1:30" hidden="1" x14ac:dyDescent="0.25">
      <c r="A370">
        <v>2022</v>
      </c>
      <c r="B370" s="44" t="s">
        <v>70</v>
      </c>
      <c r="C370" s="44" t="s">
        <v>119</v>
      </c>
      <c r="D370" s="44" t="s">
        <v>83</v>
      </c>
      <c r="F370">
        <v>2</v>
      </c>
      <c r="G370" s="44" t="s">
        <v>194</v>
      </c>
      <c r="H370">
        <v>1</v>
      </c>
      <c r="I370">
        <v>1</v>
      </c>
      <c r="J370">
        <v>1</v>
      </c>
      <c r="K370" s="44" t="s">
        <v>186</v>
      </c>
      <c r="L370">
        <v>2</v>
      </c>
      <c r="M370" s="44" t="s">
        <v>192</v>
      </c>
      <c r="N370" s="44" t="s">
        <v>188</v>
      </c>
      <c r="O370">
        <v>98</v>
      </c>
      <c r="P370">
        <v>99</v>
      </c>
      <c r="Q370" s="44" t="s">
        <v>189</v>
      </c>
      <c r="R370" s="44" t="s">
        <v>189</v>
      </c>
      <c r="S370">
        <v>9</v>
      </c>
      <c r="T370" s="44" t="s">
        <v>190</v>
      </c>
      <c r="U370">
        <v>4</v>
      </c>
      <c r="V370" s="44" t="s">
        <v>188</v>
      </c>
      <c r="W370">
        <v>99</v>
      </c>
      <c r="X370" s="44" t="s">
        <v>190</v>
      </c>
      <c r="Y370" s="44" t="s">
        <v>191</v>
      </c>
      <c r="Z370">
        <v>2016</v>
      </c>
      <c r="AA370" t="b">
        <v>0</v>
      </c>
      <c r="AB370">
        <v>20150</v>
      </c>
      <c r="AC370">
        <v>12972</v>
      </c>
      <c r="AD370">
        <v>0.64377171215880891</v>
      </c>
    </row>
    <row r="371" spans="1:30" x14ac:dyDescent="0.25">
      <c r="A371">
        <v>2022</v>
      </c>
      <c r="B371" s="44" t="s">
        <v>70</v>
      </c>
      <c r="C371" s="44" t="s">
        <v>119</v>
      </c>
      <c r="D371" s="44" t="s">
        <v>83</v>
      </c>
      <c r="F371">
        <v>4</v>
      </c>
      <c r="G371" s="44" t="s">
        <v>196</v>
      </c>
      <c r="H371">
        <v>1</v>
      </c>
      <c r="I371">
        <v>1</v>
      </c>
      <c r="J371">
        <v>1</v>
      </c>
      <c r="K371" s="44" t="s">
        <v>186</v>
      </c>
      <c r="L371">
        <v>3</v>
      </c>
      <c r="M371" s="44" t="s">
        <v>193</v>
      </c>
      <c r="N371" s="44" t="s">
        <v>188</v>
      </c>
      <c r="O371">
        <v>98</v>
      </c>
      <c r="P371">
        <v>99</v>
      </c>
      <c r="Q371" s="44" t="s">
        <v>189</v>
      </c>
      <c r="R371" s="44" t="s">
        <v>189</v>
      </c>
      <c r="S371">
        <v>9</v>
      </c>
      <c r="T371" s="44" t="s">
        <v>190</v>
      </c>
      <c r="U371">
        <v>4</v>
      </c>
      <c r="V371" s="44" t="s">
        <v>188</v>
      </c>
      <c r="W371">
        <v>99</v>
      </c>
      <c r="X371" s="44" t="s">
        <v>190</v>
      </c>
      <c r="Y371" s="44" t="s">
        <v>191</v>
      </c>
      <c r="Z371">
        <v>2016</v>
      </c>
      <c r="AA371" t="b">
        <v>0</v>
      </c>
      <c r="AB371">
        <v>27792</v>
      </c>
      <c r="AC371">
        <v>6412</v>
      </c>
      <c r="AD371">
        <v>0.23071387449625791</v>
      </c>
    </row>
    <row r="372" spans="1:30" hidden="1" x14ac:dyDescent="0.25">
      <c r="A372">
        <v>2022</v>
      </c>
      <c r="B372" s="44" t="s">
        <v>71</v>
      </c>
      <c r="C372" s="44" t="s">
        <v>14</v>
      </c>
      <c r="D372" s="44" t="s">
        <v>87</v>
      </c>
      <c r="F372">
        <v>1</v>
      </c>
      <c r="G372" s="44" t="s">
        <v>185</v>
      </c>
      <c r="H372">
        <v>1</v>
      </c>
      <c r="I372">
        <v>1</v>
      </c>
      <c r="J372">
        <v>1</v>
      </c>
      <c r="K372" s="44" t="s">
        <v>186</v>
      </c>
      <c r="L372">
        <v>1</v>
      </c>
      <c r="M372" s="44" t="s">
        <v>187</v>
      </c>
      <c r="N372" s="44" t="s">
        <v>188</v>
      </c>
      <c r="O372">
        <v>98</v>
      </c>
      <c r="P372">
        <v>99</v>
      </c>
      <c r="Q372" s="44" t="s">
        <v>189</v>
      </c>
      <c r="R372" s="44" t="s">
        <v>189</v>
      </c>
      <c r="S372">
        <v>9</v>
      </c>
      <c r="T372" s="44" t="s">
        <v>190</v>
      </c>
      <c r="U372">
        <v>4</v>
      </c>
      <c r="V372" s="44" t="s">
        <v>188</v>
      </c>
      <c r="W372">
        <v>99</v>
      </c>
      <c r="X372" s="44" t="s">
        <v>190</v>
      </c>
      <c r="Y372" s="44" t="s">
        <v>191</v>
      </c>
      <c r="Z372">
        <v>2016</v>
      </c>
      <c r="AA372" t="b">
        <v>0</v>
      </c>
      <c r="AB372">
        <v>14503</v>
      </c>
      <c r="AC372">
        <v>7294</v>
      </c>
      <c r="AD372">
        <v>0.50293042818727163</v>
      </c>
    </row>
    <row r="373" spans="1:30" hidden="1" x14ac:dyDescent="0.25">
      <c r="A373">
        <v>2022</v>
      </c>
      <c r="B373" s="44" t="s">
        <v>71</v>
      </c>
      <c r="C373" s="44" t="s">
        <v>14</v>
      </c>
      <c r="D373" s="44" t="s">
        <v>87</v>
      </c>
      <c r="F373">
        <v>1</v>
      </c>
      <c r="G373" s="44" t="s">
        <v>185</v>
      </c>
      <c r="H373">
        <v>1</v>
      </c>
      <c r="I373">
        <v>1</v>
      </c>
      <c r="J373">
        <v>1</v>
      </c>
      <c r="K373" s="44" t="s">
        <v>186</v>
      </c>
      <c r="L373">
        <v>3</v>
      </c>
      <c r="M373" s="44" t="s">
        <v>193</v>
      </c>
      <c r="N373" s="44" t="s">
        <v>188</v>
      </c>
      <c r="O373">
        <v>98</v>
      </c>
      <c r="P373">
        <v>99</v>
      </c>
      <c r="Q373" s="44" t="s">
        <v>189</v>
      </c>
      <c r="R373" s="44" t="s">
        <v>189</v>
      </c>
      <c r="S373">
        <v>9</v>
      </c>
      <c r="T373" s="44" t="s">
        <v>190</v>
      </c>
      <c r="U373">
        <v>4</v>
      </c>
      <c r="V373" s="44" t="s">
        <v>188</v>
      </c>
      <c r="W373">
        <v>99</v>
      </c>
      <c r="X373" s="44" t="s">
        <v>190</v>
      </c>
      <c r="Y373" s="44" t="s">
        <v>191</v>
      </c>
      <c r="Z373">
        <v>2016</v>
      </c>
      <c r="AA373" t="b">
        <v>0</v>
      </c>
      <c r="AB373">
        <v>2755</v>
      </c>
      <c r="AC373">
        <v>853</v>
      </c>
      <c r="AD373">
        <v>0.30961887477313976</v>
      </c>
    </row>
    <row r="374" spans="1:30" hidden="1" x14ac:dyDescent="0.25">
      <c r="A374">
        <v>2022</v>
      </c>
      <c r="B374" s="44" t="s">
        <v>71</v>
      </c>
      <c r="C374" s="44" t="s">
        <v>14</v>
      </c>
      <c r="D374" s="44" t="s">
        <v>87</v>
      </c>
      <c r="F374">
        <v>2</v>
      </c>
      <c r="G374" s="44" t="s">
        <v>194</v>
      </c>
      <c r="H374">
        <v>1</v>
      </c>
      <c r="I374">
        <v>1</v>
      </c>
      <c r="J374">
        <v>1</v>
      </c>
      <c r="K374" s="44" t="s">
        <v>186</v>
      </c>
      <c r="L374">
        <v>2</v>
      </c>
      <c r="M374" s="44" t="s">
        <v>192</v>
      </c>
      <c r="N374" s="44" t="s">
        <v>188</v>
      </c>
      <c r="O374">
        <v>98</v>
      </c>
      <c r="P374">
        <v>99</v>
      </c>
      <c r="Q374" s="44" t="s">
        <v>189</v>
      </c>
      <c r="R374" s="44" t="s">
        <v>189</v>
      </c>
      <c r="S374">
        <v>9</v>
      </c>
      <c r="T374" s="44" t="s">
        <v>190</v>
      </c>
      <c r="U374">
        <v>4</v>
      </c>
      <c r="V374" s="44" t="s">
        <v>188</v>
      </c>
      <c r="W374">
        <v>99</v>
      </c>
      <c r="X374" s="44" t="s">
        <v>190</v>
      </c>
      <c r="Y374" s="44" t="s">
        <v>191</v>
      </c>
      <c r="Z374">
        <v>2016</v>
      </c>
      <c r="AA374" t="b">
        <v>0</v>
      </c>
      <c r="AB374">
        <v>4621</v>
      </c>
      <c r="AC374">
        <v>3573</v>
      </c>
      <c r="AD374">
        <v>0.77320926206448826</v>
      </c>
    </row>
    <row r="375" spans="1:30" hidden="1" x14ac:dyDescent="0.25">
      <c r="A375">
        <v>2022</v>
      </c>
      <c r="B375" s="44" t="s">
        <v>71</v>
      </c>
      <c r="C375" s="44" t="s">
        <v>14</v>
      </c>
      <c r="D375" s="44" t="s">
        <v>87</v>
      </c>
      <c r="F375">
        <v>2</v>
      </c>
      <c r="G375" s="44" t="s">
        <v>194</v>
      </c>
      <c r="H375">
        <v>1</v>
      </c>
      <c r="I375">
        <v>1</v>
      </c>
      <c r="J375">
        <v>1</v>
      </c>
      <c r="K375" s="44" t="s">
        <v>186</v>
      </c>
      <c r="L375">
        <v>3</v>
      </c>
      <c r="M375" s="44" t="s">
        <v>193</v>
      </c>
      <c r="N375" s="44" t="s">
        <v>188</v>
      </c>
      <c r="O375">
        <v>98</v>
      </c>
      <c r="P375">
        <v>99</v>
      </c>
      <c r="Q375" s="44" t="s">
        <v>189</v>
      </c>
      <c r="R375" s="44" t="s">
        <v>189</v>
      </c>
      <c r="S375">
        <v>9</v>
      </c>
      <c r="T375" s="44" t="s">
        <v>190</v>
      </c>
      <c r="U375">
        <v>4</v>
      </c>
      <c r="V375" s="44" t="s">
        <v>188</v>
      </c>
      <c r="W375">
        <v>99</v>
      </c>
      <c r="X375" s="44" t="s">
        <v>190</v>
      </c>
      <c r="Y375" s="44" t="s">
        <v>191</v>
      </c>
      <c r="Z375">
        <v>2016</v>
      </c>
      <c r="AA375" t="b">
        <v>0</v>
      </c>
      <c r="AB375">
        <v>281</v>
      </c>
      <c r="AC375">
        <v>60</v>
      </c>
      <c r="AD375">
        <v>0.21352313167259787</v>
      </c>
    </row>
    <row r="376" spans="1:30" x14ac:dyDescent="0.25">
      <c r="A376">
        <v>2022</v>
      </c>
      <c r="B376" s="44" t="s">
        <v>71</v>
      </c>
      <c r="C376" s="44" t="s">
        <v>14</v>
      </c>
      <c r="D376" s="44" t="s">
        <v>87</v>
      </c>
      <c r="F376">
        <v>4</v>
      </c>
      <c r="G376" s="44" t="s">
        <v>196</v>
      </c>
      <c r="H376">
        <v>1</v>
      </c>
      <c r="I376">
        <v>1</v>
      </c>
      <c r="J376">
        <v>1</v>
      </c>
      <c r="K376" s="44" t="s">
        <v>186</v>
      </c>
      <c r="L376">
        <v>1</v>
      </c>
      <c r="M376" s="44" t="s">
        <v>187</v>
      </c>
      <c r="N376" s="44" t="s">
        <v>188</v>
      </c>
      <c r="O376">
        <v>98</v>
      </c>
      <c r="P376">
        <v>99</v>
      </c>
      <c r="Q376" s="44" t="s">
        <v>189</v>
      </c>
      <c r="R376" s="44" t="s">
        <v>189</v>
      </c>
      <c r="S376">
        <v>9</v>
      </c>
      <c r="T376" s="44" t="s">
        <v>190</v>
      </c>
      <c r="U376">
        <v>4</v>
      </c>
      <c r="V376" s="44" t="s">
        <v>188</v>
      </c>
      <c r="W376">
        <v>99</v>
      </c>
      <c r="X376" s="44" t="s">
        <v>190</v>
      </c>
      <c r="Y376" s="44" t="s">
        <v>191</v>
      </c>
      <c r="Z376">
        <v>2016</v>
      </c>
      <c r="AA376" t="b">
        <v>0</v>
      </c>
      <c r="AB376">
        <v>1418</v>
      </c>
      <c r="AC376">
        <v>590</v>
      </c>
      <c r="AD376">
        <v>0.41607898448519043</v>
      </c>
    </row>
    <row r="377" spans="1:30" x14ac:dyDescent="0.25">
      <c r="A377">
        <v>2022</v>
      </c>
      <c r="B377" s="44" t="s">
        <v>72</v>
      </c>
      <c r="C377" s="44" t="s">
        <v>120</v>
      </c>
      <c r="D377" s="44" t="s">
        <v>90</v>
      </c>
      <c r="F377">
        <v>4</v>
      </c>
      <c r="G377" s="44" t="s">
        <v>196</v>
      </c>
      <c r="H377">
        <v>1</v>
      </c>
      <c r="I377">
        <v>1</v>
      </c>
      <c r="J377">
        <v>1</v>
      </c>
      <c r="K377" s="44" t="s">
        <v>186</v>
      </c>
      <c r="L377">
        <v>4</v>
      </c>
      <c r="M377" s="44" t="s">
        <v>195</v>
      </c>
      <c r="N377" s="44" t="s">
        <v>188</v>
      </c>
      <c r="O377">
        <v>98</v>
      </c>
      <c r="P377">
        <v>99</v>
      </c>
      <c r="Q377" s="44" t="s">
        <v>189</v>
      </c>
      <c r="R377" s="44" t="s">
        <v>189</v>
      </c>
      <c r="S377">
        <v>9</v>
      </c>
      <c r="T377" s="44" t="s">
        <v>190</v>
      </c>
      <c r="U377">
        <v>4</v>
      </c>
      <c r="V377" s="44" t="s">
        <v>188</v>
      </c>
      <c r="W377">
        <v>99</v>
      </c>
      <c r="X377" s="44" t="s">
        <v>190</v>
      </c>
      <c r="Y377" s="44" t="s">
        <v>191</v>
      </c>
      <c r="Z377">
        <v>2019</v>
      </c>
      <c r="AA377" t="b">
        <v>0</v>
      </c>
      <c r="AB377">
        <v>182</v>
      </c>
      <c r="AC377">
        <v>47</v>
      </c>
      <c r="AD377">
        <v>0.25824175824175827</v>
      </c>
    </row>
    <row r="378" spans="1:30" hidden="1" x14ac:dyDescent="0.25">
      <c r="A378">
        <v>2022</v>
      </c>
      <c r="B378" s="44" t="s">
        <v>29</v>
      </c>
      <c r="C378" s="44" t="s">
        <v>15</v>
      </c>
      <c r="D378" s="44" t="s">
        <v>87</v>
      </c>
      <c r="F378">
        <v>1</v>
      </c>
      <c r="G378" s="44" t="s">
        <v>185</v>
      </c>
      <c r="H378">
        <v>1</v>
      </c>
      <c r="I378">
        <v>1</v>
      </c>
      <c r="J378">
        <v>1</v>
      </c>
      <c r="K378" s="44" t="s">
        <v>186</v>
      </c>
      <c r="L378">
        <v>1</v>
      </c>
      <c r="M378" s="44" t="s">
        <v>187</v>
      </c>
      <c r="N378" s="44" t="s">
        <v>188</v>
      </c>
      <c r="O378">
        <v>98</v>
      </c>
      <c r="P378">
        <v>99</v>
      </c>
      <c r="Q378" s="44" t="s">
        <v>189</v>
      </c>
      <c r="R378" s="44" t="s">
        <v>189</v>
      </c>
      <c r="S378">
        <v>9</v>
      </c>
      <c r="T378" s="44" t="s">
        <v>190</v>
      </c>
      <c r="U378">
        <v>4</v>
      </c>
      <c r="V378" s="44" t="s">
        <v>188</v>
      </c>
      <c r="W378">
        <v>99</v>
      </c>
      <c r="X378" s="44" t="s">
        <v>190</v>
      </c>
      <c r="Y378" s="44" t="s">
        <v>191</v>
      </c>
      <c r="Z378">
        <v>2016</v>
      </c>
      <c r="AA378" t="b">
        <v>0</v>
      </c>
      <c r="AB378">
        <v>18924</v>
      </c>
      <c r="AC378">
        <v>12774</v>
      </c>
      <c r="AD378">
        <v>0.67501585288522514</v>
      </c>
    </row>
    <row r="379" spans="1:30" hidden="1" x14ac:dyDescent="0.25">
      <c r="A379">
        <v>2022</v>
      </c>
      <c r="B379" s="44" t="s">
        <v>29</v>
      </c>
      <c r="C379" s="44" t="s">
        <v>15</v>
      </c>
      <c r="D379" s="44" t="s">
        <v>87</v>
      </c>
      <c r="F379">
        <v>2</v>
      </c>
      <c r="G379" s="44" t="s">
        <v>194</v>
      </c>
      <c r="H379">
        <v>1</v>
      </c>
      <c r="I379">
        <v>1</v>
      </c>
      <c r="J379">
        <v>1</v>
      </c>
      <c r="K379" s="44" t="s">
        <v>186</v>
      </c>
      <c r="L379">
        <v>3</v>
      </c>
      <c r="M379" s="44" t="s">
        <v>193</v>
      </c>
      <c r="N379" s="44" t="s">
        <v>188</v>
      </c>
      <c r="O379">
        <v>98</v>
      </c>
      <c r="P379">
        <v>99</v>
      </c>
      <c r="Q379" s="44" t="s">
        <v>189</v>
      </c>
      <c r="R379" s="44" t="s">
        <v>189</v>
      </c>
      <c r="S379">
        <v>9</v>
      </c>
      <c r="T379" s="44" t="s">
        <v>190</v>
      </c>
      <c r="U379">
        <v>4</v>
      </c>
      <c r="V379" s="44" t="s">
        <v>188</v>
      </c>
      <c r="W379">
        <v>99</v>
      </c>
      <c r="X379" s="44" t="s">
        <v>190</v>
      </c>
      <c r="Y379" s="44" t="s">
        <v>191</v>
      </c>
      <c r="Z379">
        <v>2016</v>
      </c>
      <c r="AA379" t="b">
        <v>0</v>
      </c>
      <c r="AB379">
        <v>67</v>
      </c>
      <c r="AC379">
        <v>30</v>
      </c>
      <c r="AD379">
        <v>0.44776119402985076</v>
      </c>
    </row>
    <row r="380" spans="1:30" x14ac:dyDescent="0.25">
      <c r="A380">
        <v>2022</v>
      </c>
      <c r="B380" s="44" t="s">
        <v>29</v>
      </c>
      <c r="C380" s="44" t="s">
        <v>15</v>
      </c>
      <c r="D380" s="44" t="s">
        <v>87</v>
      </c>
      <c r="F380">
        <v>4</v>
      </c>
      <c r="G380" s="44" t="s">
        <v>196</v>
      </c>
      <c r="H380">
        <v>1</v>
      </c>
      <c r="I380">
        <v>1</v>
      </c>
      <c r="J380">
        <v>1</v>
      </c>
      <c r="K380" s="44" t="s">
        <v>186</v>
      </c>
      <c r="L380">
        <v>1</v>
      </c>
      <c r="M380" s="44" t="s">
        <v>187</v>
      </c>
      <c r="N380" s="44" t="s">
        <v>188</v>
      </c>
      <c r="O380">
        <v>98</v>
      </c>
      <c r="P380">
        <v>99</v>
      </c>
      <c r="Q380" s="44" t="s">
        <v>189</v>
      </c>
      <c r="R380" s="44" t="s">
        <v>189</v>
      </c>
      <c r="S380">
        <v>9</v>
      </c>
      <c r="T380" s="44" t="s">
        <v>190</v>
      </c>
      <c r="U380">
        <v>4</v>
      </c>
      <c r="V380" s="44" t="s">
        <v>188</v>
      </c>
      <c r="W380">
        <v>99</v>
      </c>
      <c r="X380" s="44" t="s">
        <v>190</v>
      </c>
      <c r="Y380" s="44" t="s">
        <v>191</v>
      </c>
      <c r="Z380">
        <v>2016</v>
      </c>
      <c r="AA380" t="b">
        <v>0</v>
      </c>
      <c r="AB380">
        <v>12811</v>
      </c>
      <c r="AC380">
        <v>4564</v>
      </c>
      <c r="AD380">
        <v>0.35625634220591679</v>
      </c>
    </row>
    <row r="381" spans="1:30" x14ac:dyDescent="0.25">
      <c r="A381">
        <v>2022</v>
      </c>
      <c r="B381" s="44" t="s">
        <v>29</v>
      </c>
      <c r="C381" s="44" t="s">
        <v>15</v>
      </c>
      <c r="D381" s="44" t="s">
        <v>87</v>
      </c>
      <c r="F381">
        <v>4</v>
      </c>
      <c r="G381" s="44" t="s">
        <v>196</v>
      </c>
      <c r="H381">
        <v>1</v>
      </c>
      <c r="I381">
        <v>1</v>
      </c>
      <c r="J381">
        <v>1</v>
      </c>
      <c r="K381" s="44" t="s">
        <v>186</v>
      </c>
      <c r="L381">
        <v>3</v>
      </c>
      <c r="M381" s="44" t="s">
        <v>193</v>
      </c>
      <c r="N381" s="44" t="s">
        <v>188</v>
      </c>
      <c r="O381">
        <v>98</v>
      </c>
      <c r="P381">
        <v>99</v>
      </c>
      <c r="Q381" s="44" t="s">
        <v>189</v>
      </c>
      <c r="R381" s="44" t="s">
        <v>189</v>
      </c>
      <c r="S381">
        <v>9</v>
      </c>
      <c r="T381" s="44" t="s">
        <v>190</v>
      </c>
      <c r="U381">
        <v>4</v>
      </c>
      <c r="V381" s="44" t="s">
        <v>188</v>
      </c>
      <c r="W381">
        <v>99</v>
      </c>
      <c r="X381" s="44" t="s">
        <v>190</v>
      </c>
      <c r="Y381" s="44" t="s">
        <v>191</v>
      </c>
      <c r="Z381">
        <v>2016</v>
      </c>
      <c r="AA381" t="b">
        <v>0</v>
      </c>
      <c r="AB381">
        <v>12811</v>
      </c>
      <c r="AC381">
        <v>4564</v>
      </c>
      <c r="AD381">
        <v>0.35625634220591679</v>
      </c>
    </row>
    <row r="382" spans="1:30" hidden="1" x14ac:dyDescent="0.25">
      <c r="A382">
        <v>2022</v>
      </c>
      <c r="B382" s="44" t="s">
        <v>74</v>
      </c>
      <c r="C382" s="44" t="s">
        <v>122</v>
      </c>
      <c r="D382" s="44" t="s">
        <v>85</v>
      </c>
      <c r="F382">
        <v>1</v>
      </c>
      <c r="G382" s="44" t="s">
        <v>185</v>
      </c>
      <c r="H382">
        <v>1</v>
      </c>
      <c r="I382">
        <v>1</v>
      </c>
      <c r="J382">
        <v>1</v>
      </c>
      <c r="K382" s="44" t="s">
        <v>186</v>
      </c>
      <c r="L382">
        <v>2</v>
      </c>
      <c r="M382" s="44" t="s">
        <v>192</v>
      </c>
      <c r="N382" s="44" t="s">
        <v>188</v>
      </c>
      <c r="O382">
        <v>98</v>
      </c>
      <c r="P382">
        <v>99</v>
      </c>
      <c r="Q382" s="44" t="s">
        <v>189</v>
      </c>
      <c r="R382" s="44" t="s">
        <v>189</v>
      </c>
      <c r="S382">
        <v>9</v>
      </c>
      <c r="T382" s="44" t="s">
        <v>190</v>
      </c>
      <c r="U382">
        <v>4</v>
      </c>
      <c r="V382" s="44" t="s">
        <v>188</v>
      </c>
      <c r="W382">
        <v>99</v>
      </c>
      <c r="X382" s="44" t="s">
        <v>190</v>
      </c>
      <c r="Y382" s="44" t="s">
        <v>191</v>
      </c>
      <c r="Z382">
        <v>2016</v>
      </c>
      <c r="AA382" t="b">
        <v>0</v>
      </c>
      <c r="AB382">
        <v>25216</v>
      </c>
      <c r="AC382">
        <v>16510</v>
      </c>
      <c r="AD382">
        <v>0.65474302030456855</v>
      </c>
    </row>
    <row r="383" spans="1:30" hidden="1" x14ac:dyDescent="0.25">
      <c r="A383">
        <v>2022</v>
      </c>
      <c r="B383" s="44" t="s">
        <v>74</v>
      </c>
      <c r="C383" s="44" t="s">
        <v>122</v>
      </c>
      <c r="D383" s="44" t="s">
        <v>85</v>
      </c>
      <c r="F383">
        <v>1</v>
      </c>
      <c r="G383" s="44" t="s">
        <v>185</v>
      </c>
      <c r="H383">
        <v>1</v>
      </c>
      <c r="I383">
        <v>1</v>
      </c>
      <c r="J383">
        <v>1</v>
      </c>
      <c r="K383" s="44" t="s">
        <v>186</v>
      </c>
      <c r="L383">
        <v>3</v>
      </c>
      <c r="M383" s="44" t="s">
        <v>193</v>
      </c>
      <c r="N383" s="44" t="s">
        <v>188</v>
      </c>
      <c r="O383">
        <v>98</v>
      </c>
      <c r="P383">
        <v>99</v>
      </c>
      <c r="Q383" s="44" t="s">
        <v>189</v>
      </c>
      <c r="R383" s="44" t="s">
        <v>189</v>
      </c>
      <c r="S383">
        <v>9</v>
      </c>
      <c r="T383" s="44" t="s">
        <v>190</v>
      </c>
      <c r="U383">
        <v>4</v>
      </c>
      <c r="V383" s="44" t="s">
        <v>188</v>
      </c>
      <c r="W383">
        <v>99</v>
      </c>
      <c r="X383" s="44" t="s">
        <v>190</v>
      </c>
      <c r="Y383" s="44" t="s">
        <v>191</v>
      </c>
      <c r="Z383">
        <v>2016</v>
      </c>
      <c r="AA383" t="b">
        <v>0</v>
      </c>
      <c r="AB383">
        <v>25</v>
      </c>
      <c r="AC383">
        <v>2</v>
      </c>
      <c r="AD383">
        <v>0.08</v>
      </c>
    </row>
    <row r="384" spans="1:30" hidden="1" x14ac:dyDescent="0.25">
      <c r="A384">
        <v>2022</v>
      </c>
      <c r="B384" s="44" t="s">
        <v>74</v>
      </c>
      <c r="C384" s="44" t="s">
        <v>122</v>
      </c>
      <c r="D384" s="44" t="s">
        <v>85</v>
      </c>
      <c r="F384">
        <v>2</v>
      </c>
      <c r="G384" s="44" t="s">
        <v>194</v>
      </c>
      <c r="H384">
        <v>1</v>
      </c>
      <c r="I384">
        <v>1</v>
      </c>
      <c r="J384">
        <v>1</v>
      </c>
      <c r="K384" s="44" t="s">
        <v>186</v>
      </c>
      <c r="L384">
        <v>1</v>
      </c>
      <c r="M384" s="44" t="s">
        <v>187</v>
      </c>
      <c r="N384" s="44" t="s">
        <v>188</v>
      </c>
      <c r="O384">
        <v>98</v>
      </c>
      <c r="P384">
        <v>99</v>
      </c>
      <c r="Q384" s="44" t="s">
        <v>189</v>
      </c>
      <c r="R384" s="44" t="s">
        <v>189</v>
      </c>
      <c r="S384">
        <v>9</v>
      </c>
      <c r="T384" s="44" t="s">
        <v>190</v>
      </c>
      <c r="U384">
        <v>4</v>
      </c>
      <c r="V384" s="44" t="s">
        <v>188</v>
      </c>
      <c r="W384">
        <v>99</v>
      </c>
      <c r="X384" s="44" t="s">
        <v>190</v>
      </c>
      <c r="Y384" s="44" t="s">
        <v>191</v>
      </c>
      <c r="Z384">
        <v>2016</v>
      </c>
      <c r="AA384" t="b">
        <v>0</v>
      </c>
      <c r="AB384">
        <v>8317</v>
      </c>
      <c r="AC384">
        <v>5655</v>
      </c>
      <c r="AD384">
        <v>0.67993266802933749</v>
      </c>
    </row>
    <row r="385" spans="1:30" hidden="1" x14ac:dyDescent="0.25">
      <c r="A385">
        <v>2022</v>
      </c>
      <c r="B385" s="44" t="s">
        <v>74</v>
      </c>
      <c r="C385" s="44" t="s">
        <v>122</v>
      </c>
      <c r="D385" s="44" t="s">
        <v>85</v>
      </c>
      <c r="F385">
        <v>2</v>
      </c>
      <c r="G385" s="44" t="s">
        <v>194</v>
      </c>
      <c r="H385">
        <v>1</v>
      </c>
      <c r="I385">
        <v>1</v>
      </c>
      <c r="J385">
        <v>1</v>
      </c>
      <c r="K385" s="44" t="s">
        <v>186</v>
      </c>
      <c r="L385">
        <v>2</v>
      </c>
      <c r="M385" s="44" t="s">
        <v>192</v>
      </c>
      <c r="N385" s="44" t="s">
        <v>188</v>
      </c>
      <c r="O385">
        <v>98</v>
      </c>
      <c r="P385">
        <v>99</v>
      </c>
      <c r="Q385" s="44" t="s">
        <v>189</v>
      </c>
      <c r="R385" s="44" t="s">
        <v>189</v>
      </c>
      <c r="S385">
        <v>9</v>
      </c>
      <c r="T385" s="44" t="s">
        <v>190</v>
      </c>
      <c r="U385">
        <v>4</v>
      </c>
      <c r="V385" s="44" t="s">
        <v>188</v>
      </c>
      <c r="W385">
        <v>99</v>
      </c>
      <c r="X385" s="44" t="s">
        <v>190</v>
      </c>
      <c r="Y385" s="44" t="s">
        <v>191</v>
      </c>
      <c r="Z385">
        <v>2016</v>
      </c>
      <c r="AA385" t="b">
        <v>0</v>
      </c>
      <c r="AB385">
        <v>8063</v>
      </c>
      <c r="AC385">
        <v>5587</v>
      </c>
      <c r="AD385">
        <v>0.69291826863450323</v>
      </c>
    </row>
    <row r="386" spans="1:30" x14ac:dyDescent="0.25">
      <c r="A386">
        <v>2022</v>
      </c>
      <c r="B386" s="44" t="s">
        <v>74</v>
      </c>
      <c r="C386" s="44" t="s">
        <v>122</v>
      </c>
      <c r="D386" s="44" t="s">
        <v>85</v>
      </c>
      <c r="F386">
        <v>4</v>
      </c>
      <c r="G386" s="44" t="s">
        <v>196</v>
      </c>
      <c r="H386">
        <v>1</v>
      </c>
      <c r="I386">
        <v>1</v>
      </c>
      <c r="J386">
        <v>1</v>
      </c>
      <c r="K386" s="44" t="s">
        <v>186</v>
      </c>
      <c r="L386">
        <v>4</v>
      </c>
      <c r="M386" s="44" t="s">
        <v>195</v>
      </c>
      <c r="N386" s="44" t="s">
        <v>188</v>
      </c>
      <c r="O386">
        <v>98</v>
      </c>
      <c r="P386">
        <v>99</v>
      </c>
      <c r="Q386" s="44" t="s">
        <v>189</v>
      </c>
      <c r="R386" s="44" t="s">
        <v>189</v>
      </c>
      <c r="S386">
        <v>9</v>
      </c>
      <c r="T386" s="44" t="s">
        <v>190</v>
      </c>
      <c r="U386">
        <v>4</v>
      </c>
      <c r="V386" s="44" t="s">
        <v>188</v>
      </c>
      <c r="W386">
        <v>99</v>
      </c>
      <c r="X386" s="44" t="s">
        <v>190</v>
      </c>
      <c r="Y386" s="44" t="s">
        <v>191</v>
      </c>
      <c r="Z386">
        <v>2019</v>
      </c>
      <c r="AA386" t="b">
        <v>0</v>
      </c>
      <c r="AB386">
        <v>6021</v>
      </c>
      <c r="AC386">
        <v>2510</v>
      </c>
      <c r="AD386">
        <v>0.4168742733765155</v>
      </c>
    </row>
    <row r="387" spans="1:30" hidden="1" x14ac:dyDescent="0.25">
      <c r="A387">
        <v>2022</v>
      </c>
      <c r="B387" s="44" t="s">
        <v>62</v>
      </c>
      <c r="C387" s="44" t="s">
        <v>113</v>
      </c>
      <c r="D387" s="44" t="s">
        <v>83</v>
      </c>
      <c r="F387">
        <v>1</v>
      </c>
      <c r="G387" s="44" t="s">
        <v>185</v>
      </c>
      <c r="H387">
        <v>1</v>
      </c>
      <c r="I387">
        <v>1</v>
      </c>
      <c r="J387">
        <v>1</v>
      </c>
      <c r="K387" s="44" t="s">
        <v>186</v>
      </c>
      <c r="L387">
        <v>1</v>
      </c>
      <c r="M387" s="44" t="s">
        <v>187</v>
      </c>
      <c r="N387" s="44" t="s">
        <v>188</v>
      </c>
      <c r="O387">
        <v>98</v>
      </c>
      <c r="P387">
        <v>99</v>
      </c>
      <c r="Q387" s="44" t="s">
        <v>189</v>
      </c>
      <c r="R387" s="44" t="s">
        <v>189</v>
      </c>
      <c r="S387">
        <v>9</v>
      </c>
      <c r="T387" s="44" t="s">
        <v>190</v>
      </c>
      <c r="U387">
        <v>4</v>
      </c>
      <c r="V387" s="44" t="s">
        <v>188</v>
      </c>
      <c r="W387">
        <v>99</v>
      </c>
      <c r="X387" s="44" t="s">
        <v>190</v>
      </c>
      <c r="Y387" s="44" t="s">
        <v>191</v>
      </c>
      <c r="Z387">
        <v>2016</v>
      </c>
      <c r="AA387" t="b">
        <v>0</v>
      </c>
      <c r="AB387">
        <v>11371</v>
      </c>
      <c r="AC387">
        <v>5858</v>
      </c>
      <c r="AD387">
        <v>0.51517016973001495</v>
      </c>
    </row>
    <row r="388" spans="1:30" hidden="1" x14ac:dyDescent="0.25">
      <c r="A388">
        <v>2022</v>
      </c>
      <c r="B388" s="44" t="s">
        <v>62</v>
      </c>
      <c r="C388" s="44" t="s">
        <v>113</v>
      </c>
      <c r="D388" s="44" t="s">
        <v>83</v>
      </c>
      <c r="F388">
        <v>1</v>
      </c>
      <c r="G388" s="44" t="s">
        <v>185</v>
      </c>
      <c r="H388">
        <v>1</v>
      </c>
      <c r="I388">
        <v>1</v>
      </c>
      <c r="J388">
        <v>1</v>
      </c>
      <c r="K388" s="44" t="s">
        <v>186</v>
      </c>
      <c r="L388">
        <v>3</v>
      </c>
      <c r="M388" s="44" t="s">
        <v>193</v>
      </c>
      <c r="N388" s="44" t="s">
        <v>188</v>
      </c>
      <c r="O388">
        <v>98</v>
      </c>
      <c r="P388">
        <v>99</v>
      </c>
      <c r="Q388" s="44" t="s">
        <v>189</v>
      </c>
      <c r="R388" s="44" t="s">
        <v>189</v>
      </c>
      <c r="S388">
        <v>9</v>
      </c>
      <c r="T388" s="44" t="s">
        <v>190</v>
      </c>
      <c r="U388">
        <v>4</v>
      </c>
      <c r="V388" s="44" t="s">
        <v>188</v>
      </c>
      <c r="W388">
        <v>99</v>
      </c>
      <c r="X388" s="44" t="s">
        <v>190</v>
      </c>
      <c r="Y388" s="44" t="s">
        <v>191</v>
      </c>
      <c r="Z388">
        <v>2016</v>
      </c>
      <c r="AA388" t="b">
        <v>0</v>
      </c>
      <c r="AB388">
        <v>1149</v>
      </c>
      <c r="AC388">
        <v>311</v>
      </c>
      <c r="AD388">
        <v>0.27067014795474326</v>
      </c>
    </row>
    <row r="389" spans="1:30" hidden="1" x14ac:dyDescent="0.25">
      <c r="A389">
        <v>2022</v>
      </c>
      <c r="B389" s="44" t="s">
        <v>62</v>
      </c>
      <c r="C389" s="44" t="s">
        <v>113</v>
      </c>
      <c r="D389" s="44" t="s">
        <v>83</v>
      </c>
      <c r="F389">
        <v>2</v>
      </c>
      <c r="G389" s="44" t="s">
        <v>194</v>
      </c>
      <c r="H389">
        <v>1</v>
      </c>
      <c r="I389">
        <v>1</v>
      </c>
      <c r="J389">
        <v>1</v>
      </c>
      <c r="K389" s="44" t="s">
        <v>186</v>
      </c>
      <c r="L389">
        <v>2</v>
      </c>
      <c r="M389" s="44" t="s">
        <v>192</v>
      </c>
      <c r="N389" s="44" t="s">
        <v>188</v>
      </c>
      <c r="O389">
        <v>98</v>
      </c>
      <c r="P389">
        <v>99</v>
      </c>
      <c r="Q389" s="44" t="s">
        <v>189</v>
      </c>
      <c r="R389" s="44" t="s">
        <v>189</v>
      </c>
      <c r="S389">
        <v>9</v>
      </c>
      <c r="T389" s="44" t="s">
        <v>190</v>
      </c>
      <c r="U389">
        <v>4</v>
      </c>
      <c r="V389" s="44" t="s">
        <v>188</v>
      </c>
      <c r="W389">
        <v>99</v>
      </c>
      <c r="X389" s="44" t="s">
        <v>190</v>
      </c>
      <c r="Y389" s="44" t="s">
        <v>191</v>
      </c>
      <c r="Z389">
        <v>2016</v>
      </c>
      <c r="AA389" t="b">
        <v>0</v>
      </c>
      <c r="AB389">
        <v>1193</v>
      </c>
      <c r="AC389">
        <v>598</v>
      </c>
      <c r="AD389">
        <v>0.50125733445096399</v>
      </c>
    </row>
    <row r="390" spans="1:30" hidden="1" x14ac:dyDescent="0.25">
      <c r="A390">
        <v>2022</v>
      </c>
      <c r="B390" s="44" t="s">
        <v>62</v>
      </c>
      <c r="C390" s="44" t="s">
        <v>113</v>
      </c>
      <c r="D390" s="44" t="s">
        <v>83</v>
      </c>
      <c r="F390">
        <v>2</v>
      </c>
      <c r="G390" s="44" t="s">
        <v>194</v>
      </c>
      <c r="H390">
        <v>1</v>
      </c>
      <c r="I390">
        <v>1</v>
      </c>
      <c r="J390">
        <v>1</v>
      </c>
      <c r="K390" s="44" t="s">
        <v>186</v>
      </c>
      <c r="L390">
        <v>3</v>
      </c>
      <c r="M390" s="44" t="s">
        <v>193</v>
      </c>
      <c r="N390" s="44" t="s">
        <v>188</v>
      </c>
      <c r="O390">
        <v>98</v>
      </c>
      <c r="P390">
        <v>99</v>
      </c>
      <c r="Q390" s="44" t="s">
        <v>189</v>
      </c>
      <c r="R390" s="44" t="s">
        <v>189</v>
      </c>
      <c r="S390">
        <v>9</v>
      </c>
      <c r="T390" s="44" t="s">
        <v>190</v>
      </c>
      <c r="U390">
        <v>4</v>
      </c>
      <c r="V390" s="44" t="s">
        <v>188</v>
      </c>
      <c r="W390">
        <v>99</v>
      </c>
      <c r="X390" s="44" t="s">
        <v>190</v>
      </c>
      <c r="Y390" s="44" t="s">
        <v>191</v>
      </c>
      <c r="Z390">
        <v>2016</v>
      </c>
      <c r="AA390" t="b">
        <v>0</v>
      </c>
      <c r="AB390">
        <v>140</v>
      </c>
      <c r="AC390">
        <v>90</v>
      </c>
      <c r="AD390">
        <v>0.6428571428571429</v>
      </c>
    </row>
    <row r="391" spans="1:30" hidden="1" x14ac:dyDescent="0.25">
      <c r="A391">
        <v>2022</v>
      </c>
      <c r="B391" s="44" t="s">
        <v>75</v>
      </c>
      <c r="C391" s="44" t="s">
        <v>16</v>
      </c>
      <c r="D391" s="44" t="s">
        <v>87</v>
      </c>
      <c r="F391">
        <v>1</v>
      </c>
      <c r="G391" s="44" t="s">
        <v>185</v>
      </c>
      <c r="H391">
        <v>1</v>
      </c>
      <c r="I391">
        <v>1</v>
      </c>
      <c r="J391">
        <v>1</v>
      </c>
      <c r="K391" s="44" t="s">
        <v>186</v>
      </c>
      <c r="L391">
        <v>1</v>
      </c>
      <c r="M391" s="44" t="s">
        <v>187</v>
      </c>
      <c r="N391" s="44" t="s">
        <v>188</v>
      </c>
      <c r="O391">
        <v>98</v>
      </c>
      <c r="P391">
        <v>99</v>
      </c>
      <c r="Q391" s="44" t="s">
        <v>189</v>
      </c>
      <c r="R391" s="44" t="s">
        <v>189</v>
      </c>
      <c r="S391">
        <v>9</v>
      </c>
      <c r="T391" s="44" t="s">
        <v>190</v>
      </c>
      <c r="U391">
        <v>4</v>
      </c>
      <c r="V391" s="44" t="s">
        <v>188</v>
      </c>
      <c r="W391">
        <v>99</v>
      </c>
      <c r="X391" s="44" t="s">
        <v>190</v>
      </c>
      <c r="Y391" s="44" t="s">
        <v>191</v>
      </c>
      <c r="Z391">
        <v>2016</v>
      </c>
      <c r="AA391" t="b">
        <v>0</v>
      </c>
      <c r="AB391">
        <v>1531</v>
      </c>
      <c r="AC391">
        <v>932</v>
      </c>
      <c r="AD391">
        <v>0.60875244937949058</v>
      </c>
    </row>
    <row r="392" spans="1:30" x14ac:dyDescent="0.25">
      <c r="A392">
        <v>2022</v>
      </c>
      <c r="B392" s="44" t="s">
        <v>71</v>
      </c>
      <c r="C392" s="44" t="s">
        <v>14</v>
      </c>
      <c r="D392" s="44" t="s">
        <v>87</v>
      </c>
      <c r="F392">
        <v>4</v>
      </c>
      <c r="G392" s="44" t="s">
        <v>196</v>
      </c>
      <c r="H392">
        <v>1</v>
      </c>
      <c r="I392">
        <v>1</v>
      </c>
      <c r="J392">
        <v>1</v>
      </c>
      <c r="K392" s="44" t="s">
        <v>186</v>
      </c>
      <c r="L392">
        <v>3</v>
      </c>
      <c r="M392" s="44" t="s">
        <v>193</v>
      </c>
      <c r="N392" s="44" t="s">
        <v>188</v>
      </c>
      <c r="O392">
        <v>98</v>
      </c>
      <c r="P392">
        <v>99</v>
      </c>
      <c r="Q392" s="44" t="s">
        <v>189</v>
      </c>
      <c r="R392" s="44" t="s">
        <v>189</v>
      </c>
      <c r="S392">
        <v>9</v>
      </c>
      <c r="T392" s="44" t="s">
        <v>190</v>
      </c>
      <c r="U392">
        <v>4</v>
      </c>
      <c r="V392" s="44" t="s">
        <v>188</v>
      </c>
      <c r="W392">
        <v>99</v>
      </c>
      <c r="X392" s="44" t="s">
        <v>190</v>
      </c>
      <c r="Y392" s="44" t="s">
        <v>191</v>
      </c>
      <c r="Z392">
        <v>2016</v>
      </c>
      <c r="AA392" t="b">
        <v>0</v>
      </c>
      <c r="AB392">
        <v>1379</v>
      </c>
      <c r="AC392">
        <v>570</v>
      </c>
      <c r="AD392">
        <v>0.41334300217548947</v>
      </c>
    </row>
    <row r="393" spans="1:30" hidden="1" x14ac:dyDescent="0.25">
      <c r="A393">
        <v>2022</v>
      </c>
      <c r="B393" s="44" t="s">
        <v>73</v>
      </c>
      <c r="C393" s="44" t="s">
        <v>121</v>
      </c>
      <c r="D393" s="44" t="s">
        <v>83</v>
      </c>
      <c r="F393">
        <v>1</v>
      </c>
      <c r="G393" s="44" t="s">
        <v>185</v>
      </c>
      <c r="H393">
        <v>1</v>
      </c>
      <c r="I393">
        <v>1</v>
      </c>
      <c r="J393">
        <v>1</v>
      </c>
      <c r="K393" s="44" t="s">
        <v>186</v>
      </c>
      <c r="L393">
        <v>2</v>
      </c>
      <c r="M393" s="44" t="s">
        <v>192</v>
      </c>
      <c r="N393" s="44" t="s">
        <v>188</v>
      </c>
      <c r="O393">
        <v>98</v>
      </c>
      <c r="P393">
        <v>99</v>
      </c>
      <c r="Q393" s="44" t="s">
        <v>189</v>
      </c>
      <c r="R393" s="44" t="s">
        <v>189</v>
      </c>
      <c r="S393">
        <v>9</v>
      </c>
      <c r="T393" s="44" t="s">
        <v>190</v>
      </c>
      <c r="U393">
        <v>4</v>
      </c>
      <c r="V393" s="44" t="s">
        <v>188</v>
      </c>
      <c r="W393">
        <v>99</v>
      </c>
      <c r="X393" s="44" t="s">
        <v>190</v>
      </c>
      <c r="Y393" s="44" t="s">
        <v>191</v>
      </c>
      <c r="Z393">
        <v>2016</v>
      </c>
      <c r="AA393" t="b">
        <v>0</v>
      </c>
      <c r="AB393">
        <v>33144</v>
      </c>
      <c r="AC393">
        <v>24194</v>
      </c>
      <c r="AD393">
        <v>0.72996620806179102</v>
      </c>
    </row>
    <row r="394" spans="1:30" hidden="1" x14ac:dyDescent="0.25">
      <c r="A394">
        <v>2022</v>
      </c>
      <c r="B394" s="44" t="s">
        <v>73</v>
      </c>
      <c r="C394" s="44" t="s">
        <v>121</v>
      </c>
      <c r="D394" s="44" t="s">
        <v>83</v>
      </c>
      <c r="F394">
        <v>2</v>
      </c>
      <c r="G394" s="44" t="s">
        <v>194</v>
      </c>
      <c r="H394">
        <v>1</v>
      </c>
      <c r="I394">
        <v>1</v>
      </c>
      <c r="J394">
        <v>1</v>
      </c>
      <c r="K394" s="44" t="s">
        <v>186</v>
      </c>
      <c r="L394">
        <v>1</v>
      </c>
      <c r="M394" s="44" t="s">
        <v>187</v>
      </c>
      <c r="N394" s="44" t="s">
        <v>188</v>
      </c>
      <c r="O394">
        <v>98</v>
      </c>
      <c r="P394">
        <v>99</v>
      </c>
      <c r="Q394" s="44" t="s">
        <v>189</v>
      </c>
      <c r="R394" s="44" t="s">
        <v>189</v>
      </c>
      <c r="S394">
        <v>9</v>
      </c>
      <c r="T394" s="44" t="s">
        <v>190</v>
      </c>
      <c r="U394">
        <v>4</v>
      </c>
      <c r="V394" s="44" t="s">
        <v>188</v>
      </c>
      <c r="W394">
        <v>99</v>
      </c>
      <c r="X394" s="44" t="s">
        <v>190</v>
      </c>
      <c r="Y394" s="44" t="s">
        <v>191</v>
      </c>
      <c r="Z394">
        <v>2016</v>
      </c>
      <c r="AA394" t="b">
        <v>0</v>
      </c>
      <c r="AB394">
        <v>12698</v>
      </c>
      <c r="AC394">
        <v>7709</v>
      </c>
      <c r="AD394">
        <v>0.60710348086312804</v>
      </c>
    </row>
    <row r="395" spans="1:30" hidden="1" x14ac:dyDescent="0.25">
      <c r="A395">
        <v>2022</v>
      </c>
      <c r="B395" s="44" t="s">
        <v>73</v>
      </c>
      <c r="C395" s="44" t="s">
        <v>121</v>
      </c>
      <c r="D395" s="44" t="s">
        <v>83</v>
      </c>
      <c r="F395">
        <v>2</v>
      </c>
      <c r="G395" s="44" t="s">
        <v>194</v>
      </c>
      <c r="H395">
        <v>1</v>
      </c>
      <c r="I395">
        <v>1</v>
      </c>
      <c r="J395">
        <v>1</v>
      </c>
      <c r="K395" s="44" t="s">
        <v>186</v>
      </c>
      <c r="L395">
        <v>3</v>
      </c>
      <c r="M395" s="44" t="s">
        <v>193</v>
      </c>
      <c r="N395" s="44" t="s">
        <v>188</v>
      </c>
      <c r="O395">
        <v>98</v>
      </c>
      <c r="P395">
        <v>99</v>
      </c>
      <c r="Q395" s="44" t="s">
        <v>189</v>
      </c>
      <c r="R395" s="44" t="s">
        <v>189</v>
      </c>
      <c r="S395">
        <v>9</v>
      </c>
      <c r="T395" s="44" t="s">
        <v>190</v>
      </c>
      <c r="U395">
        <v>4</v>
      </c>
      <c r="V395" s="44" t="s">
        <v>188</v>
      </c>
      <c r="W395">
        <v>99</v>
      </c>
      <c r="X395" s="44" t="s">
        <v>190</v>
      </c>
      <c r="Y395" s="44" t="s">
        <v>191</v>
      </c>
      <c r="Z395">
        <v>2016</v>
      </c>
      <c r="AA395" t="b">
        <v>0</v>
      </c>
      <c r="AB395">
        <v>326</v>
      </c>
      <c r="AC395">
        <v>101</v>
      </c>
      <c r="AD395">
        <v>0.30981595092024539</v>
      </c>
    </row>
    <row r="396" spans="1:30" x14ac:dyDescent="0.25">
      <c r="A396">
        <v>2022</v>
      </c>
      <c r="B396" s="44" t="s">
        <v>73</v>
      </c>
      <c r="C396" s="44" t="s">
        <v>121</v>
      </c>
      <c r="D396" s="44" t="s">
        <v>83</v>
      </c>
      <c r="F396">
        <v>4</v>
      </c>
      <c r="G396" s="44" t="s">
        <v>196</v>
      </c>
      <c r="H396">
        <v>1</v>
      </c>
      <c r="I396">
        <v>1</v>
      </c>
      <c r="J396">
        <v>1</v>
      </c>
      <c r="K396" s="44" t="s">
        <v>186</v>
      </c>
      <c r="L396">
        <v>4</v>
      </c>
      <c r="M396" s="44" t="s">
        <v>195</v>
      </c>
      <c r="N396" s="44" t="s">
        <v>188</v>
      </c>
      <c r="O396">
        <v>98</v>
      </c>
      <c r="P396">
        <v>99</v>
      </c>
      <c r="Q396" s="44" t="s">
        <v>189</v>
      </c>
      <c r="R396" s="44" t="s">
        <v>189</v>
      </c>
      <c r="S396">
        <v>9</v>
      </c>
      <c r="T396" s="44" t="s">
        <v>190</v>
      </c>
      <c r="U396">
        <v>4</v>
      </c>
      <c r="V396" s="44" t="s">
        <v>188</v>
      </c>
      <c r="W396">
        <v>99</v>
      </c>
      <c r="X396" s="44" t="s">
        <v>190</v>
      </c>
      <c r="Y396" s="44" t="s">
        <v>191</v>
      </c>
      <c r="Z396">
        <v>2019</v>
      </c>
      <c r="AA396" t="b">
        <v>0</v>
      </c>
      <c r="AB396">
        <v>16569</v>
      </c>
      <c r="AC396">
        <v>5788</v>
      </c>
      <c r="AD396">
        <v>0.34932705655139118</v>
      </c>
    </row>
    <row r="397" spans="1:30" hidden="1" x14ac:dyDescent="0.25">
      <c r="A397">
        <v>2022</v>
      </c>
      <c r="B397" s="44" t="s">
        <v>81</v>
      </c>
      <c r="C397" s="44" t="s">
        <v>125</v>
      </c>
      <c r="D397" s="44" t="s">
        <v>197</v>
      </c>
      <c r="F397">
        <v>1</v>
      </c>
      <c r="G397" s="44" t="s">
        <v>185</v>
      </c>
      <c r="H397">
        <v>1</v>
      </c>
      <c r="I397">
        <v>1</v>
      </c>
      <c r="J397">
        <v>1</v>
      </c>
      <c r="K397" s="44" t="s">
        <v>186</v>
      </c>
      <c r="L397">
        <v>1</v>
      </c>
      <c r="M397" s="44" t="s">
        <v>187</v>
      </c>
      <c r="N397" s="44" t="s">
        <v>188</v>
      </c>
      <c r="O397">
        <v>98</v>
      </c>
      <c r="P397">
        <v>99</v>
      </c>
      <c r="Q397" s="44" t="s">
        <v>189</v>
      </c>
      <c r="R397" s="44" t="s">
        <v>189</v>
      </c>
      <c r="S397">
        <v>9</v>
      </c>
      <c r="T397" s="44" t="s">
        <v>190</v>
      </c>
      <c r="U397">
        <v>4</v>
      </c>
      <c r="V397" s="44" t="s">
        <v>188</v>
      </c>
      <c r="W397">
        <v>99</v>
      </c>
      <c r="X397" s="44" t="s">
        <v>190</v>
      </c>
      <c r="Y397" s="44" t="s">
        <v>191</v>
      </c>
      <c r="Z397">
        <v>2016</v>
      </c>
      <c r="AA397" t="b">
        <v>0</v>
      </c>
      <c r="AB397">
        <v>315</v>
      </c>
      <c r="AC397">
        <v>86</v>
      </c>
      <c r="AD397">
        <v>0.27301587301587299</v>
      </c>
    </row>
    <row r="398" spans="1:30" hidden="1" x14ac:dyDescent="0.25">
      <c r="A398">
        <v>2022</v>
      </c>
      <c r="B398" s="44" t="s">
        <v>81</v>
      </c>
      <c r="C398" s="44" t="s">
        <v>125</v>
      </c>
      <c r="D398" s="44" t="s">
        <v>197</v>
      </c>
      <c r="F398">
        <v>1</v>
      </c>
      <c r="G398" s="44" t="s">
        <v>185</v>
      </c>
      <c r="H398">
        <v>1</v>
      </c>
      <c r="I398">
        <v>1</v>
      </c>
      <c r="J398">
        <v>1</v>
      </c>
      <c r="K398" s="44" t="s">
        <v>186</v>
      </c>
      <c r="L398">
        <v>3</v>
      </c>
      <c r="M398" s="44" t="s">
        <v>193</v>
      </c>
      <c r="N398" s="44" t="s">
        <v>188</v>
      </c>
      <c r="O398">
        <v>98</v>
      </c>
      <c r="P398">
        <v>99</v>
      </c>
      <c r="Q398" s="44" t="s">
        <v>189</v>
      </c>
      <c r="R398" s="44" t="s">
        <v>189</v>
      </c>
      <c r="S398">
        <v>9</v>
      </c>
      <c r="T398" s="44" t="s">
        <v>190</v>
      </c>
      <c r="U398">
        <v>4</v>
      </c>
      <c r="V398" s="44" t="s">
        <v>188</v>
      </c>
      <c r="W398">
        <v>99</v>
      </c>
      <c r="X398" s="44" t="s">
        <v>190</v>
      </c>
      <c r="Y398" s="44" t="s">
        <v>191</v>
      </c>
      <c r="Z398">
        <v>2016</v>
      </c>
      <c r="AA398" t="b">
        <v>0</v>
      </c>
      <c r="AB398">
        <v>26</v>
      </c>
      <c r="AC398">
        <v>11</v>
      </c>
      <c r="AD398">
        <v>0.42307692307692307</v>
      </c>
    </row>
    <row r="399" spans="1:30" hidden="1" x14ac:dyDescent="0.25">
      <c r="A399">
        <v>2022</v>
      </c>
      <c r="B399" s="44" t="s">
        <v>72</v>
      </c>
      <c r="C399" s="44" t="s">
        <v>120</v>
      </c>
      <c r="D399" s="44" t="s">
        <v>90</v>
      </c>
      <c r="F399">
        <v>1</v>
      </c>
      <c r="G399" s="44" t="s">
        <v>185</v>
      </c>
      <c r="H399">
        <v>1</v>
      </c>
      <c r="I399">
        <v>1</v>
      </c>
      <c r="J399">
        <v>1</v>
      </c>
      <c r="K399" s="44" t="s">
        <v>186</v>
      </c>
      <c r="L399">
        <v>1</v>
      </c>
      <c r="M399" s="44" t="s">
        <v>187</v>
      </c>
      <c r="N399" s="44" t="s">
        <v>188</v>
      </c>
      <c r="O399">
        <v>98</v>
      </c>
      <c r="P399">
        <v>99</v>
      </c>
      <c r="Q399" s="44" t="s">
        <v>189</v>
      </c>
      <c r="R399" s="44" t="s">
        <v>189</v>
      </c>
      <c r="S399">
        <v>9</v>
      </c>
      <c r="T399" s="44" t="s">
        <v>190</v>
      </c>
      <c r="U399">
        <v>4</v>
      </c>
      <c r="V399" s="44" t="s">
        <v>188</v>
      </c>
      <c r="W399">
        <v>99</v>
      </c>
      <c r="X399" s="44" t="s">
        <v>190</v>
      </c>
      <c r="Y399" s="44" t="s">
        <v>191</v>
      </c>
      <c r="Z399">
        <v>2016</v>
      </c>
      <c r="AA399" t="b">
        <v>0</v>
      </c>
      <c r="AB399">
        <v>2698</v>
      </c>
      <c r="AC399">
        <v>1998</v>
      </c>
      <c r="AD399">
        <v>0.74054855448480361</v>
      </c>
    </row>
    <row r="400" spans="1:30" hidden="1" x14ac:dyDescent="0.25">
      <c r="A400">
        <v>2022</v>
      </c>
      <c r="B400" s="44" t="s">
        <v>72</v>
      </c>
      <c r="C400" s="44" t="s">
        <v>120</v>
      </c>
      <c r="D400" s="44" t="s">
        <v>90</v>
      </c>
      <c r="F400">
        <v>1</v>
      </c>
      <c r="G400" s="44" t="s">
        <v>185</v>
      </c>
      <c r="H400">
        <v>1</v>
      </c>
      <c r="I400">
        <v>1</v>
      </c>
      <c r="J400">
        <v>1</v>
      </c>
      <c r="K400" s="44" t="s">
        <v>186</v>
      </c>
      <c r="L400">
        <v>3</v>
      </c>
      <c r="M400" s="44" t="s">
        <v>193</v>
      </c>
      <c r="N400" s="44" t="s">
        <v>188</v>
      </c>
      <c r="O400">
        <v>98</v>
      </c>
      <c r="P400">
        <v>99</v>
      </c>
      <c r="Q400" s="44" t="s">
        <v>189</v>
      </c>
      <c r="R400" s="44" t="s">
        <v>189</v>
      </c>
      <c r="S400">
        <v>9</v>
      </c>
      <c r="T400" s="44" t="s">
        <v>190</v>
      </c>
      <c r="U400">
        <v>4</v>
      </c>
      <c r="V400" s="44" t="s">
        <v>188</v>
      </c>
      <c r="W400">
        <v>99</v>
      </c>
      <c r="X400" s="44" t="s">
        <v>190</v>
      </c>
      <c r="Y400" s="44" t="s">
        <v>191</v>
      </c>
      <c r="Z400">
        <v>2016</v>
      </c>
      <c r="AA400" t="b">
        <v>0</v>
      </c>
      <c r="AB400">
        <v>139</v>
      </c>
      <c r="AC400">
        <v>78</v>
      </c>
      <c r="AD400">
        <v>0.5611510791366906</v>
      </c>
    </row>
    <row r="401" spans="1:30" hidden="1" x14ac:dyDescent="0.25">
      <c r="A401">
        <v>2022</v>
      </c>
      <c r="B401" s="44" t="s">
        <v>72</v>
      </c>
      <c r="C401" s="44" t="s">
        <v>120</v>
      </c>
      <c r="D401" s="44" t="s">
        <v>90</v>
      </c>
      <c r="F401">
        <v>2</v>
      </c>
      <c r="G401" s="44" t="s">
        <v>194</v>
      </c>
      <c r="H401">
        <v>1</v>
      </c>
      <c r="I401">
        <v>1</v>
      </c>
      <c r="J401">
        <v>1</v>
      </c>
      <c r="K401" s="44" t="s">
        <v>186</v>
      </c>
      <c r="L401">
        <v>2</v>
      </c>
      <c r="M401" s="44" t="s">
        <v>192</v>
      </c>
      <c r="N401" s="44" t="s">
        <v>188</v>
      </c>
      <c r="O401">
        <v>98</v>
      </c>
      <c r="P401">
        <v>99</v>
      </c>
      <c r="Q401" s="44" t="s">
        <v>189</v>
      </c>
      <c r="R401" s="44" t="s">
        <v>189</v>
      </c>
      <c r="S401">
        <v>9</v>
      </c>
      <c r="T401" s="44" t="s">
        <v>190</v>
      </c>
      <c r="U401">
        <v>4</v>
      </c>
      <c r="V401" s="44" t="s">
        <v>188</v>
      </c>
      <c r="W401">
        <v>99</v>
      </c>
      <c r="X401" s="44" t="s">
        <v>190</v>
      </c>
      <c r="Y401" s="44" t="s">
        <v>191</v>
      </c>
      <c r="Z401">
        <v>2016</v>
      </c>
      <c r="AA401" t="b">
        <v>0</v>
      </c>
      <c r="AB401">
        <v>2722</v>
      </c>
      <c r="AC401">
        <v>1949</v>
      </c>
      <c r="AD401">
        <v>0.71601763409257901</v>
      </c>
    </row>
    <row r="402" spans="1:30" hidden="1" x14ac:dyDescent="0.25">
      <c r="A402">
        <v>2022</v>
      </c>
      <c r="B402" s="44" t="s">
        <v>29</v>
      </c>
      <c r="C402" s="44" t="s">
        <v>15</v>
      </c>
      <c r="D402" s="44" t="s">
        <v>87</v>
      </c>
      <c r="F402">
        <v>1</v>
      </c>
      <c r="G402" s="44" t="s">
        <v>185</v>
      </c>
      <c r="H402">
        <v>1</v>
      </c>
      <c r="I402">
        <v>1</v>
      </c>
      <c r="J402">
        <v>1</v>
      </c>
      <c r="K402" s="44" t="s">
        <v>186</v>
      </c>
      <c r="L402">
        <v>2</v>
      </c>
      <c r="M402" s="44" t="s">
        <v>192</v>
      </c>
      <c r="N402" s="44" t="s">
        <v>188</v>
      </c>
      <c r="O402">
        <v>98</v>
      </c>
      <c r="P402">
        <v>99</v>
      </c>
      <c r="Q402" s="44" t="s">
        <v>189</v>
      </c>
      <c r="R402" s="44" t="s">
        <v>189</v>
      </c>
      <c r="S402">
        <v>9</v>
      </c>
      <c r="T402" s="44" t="s">
        <v>190</v>
      </c>
      <c r="U402">
        <v>4</v>
      </c>
      <c r="V402" s="44" t="s">
        <v>188</v>
      </c>
      <c r="W402">
        <v>99</v>
      </c>
      <c r="X402" s="44" t="s">
        <v>190</v>
      </c>
      <c r="Y402" s="44" t="s">
        <v>191</v>
      </c>
      <c r="Z402">
        <v>2016</v>
      </c>
      <c r="AA402" t="b">
        <v>0</v>
      </c>
      <c r="AB402">
        <v>18875</v>
      </c>
      <c r="AC402">
        <v>12764</v>
      </c>
      <c r="AD402">
        <v>0.67623841059602652</v>
      </c>
    </row>
    <row r="403" spans="1:30" hidden="1" x14ac:dyDescent="0.25">
      <c r="A403">
        <v>2022</v>
      </c>
      <c r="B403" s="44" t="s">
        <v>29</v>
      </c>
      <c r="C403" s="44" t="s">
        <v>15</v>
      </c>
      <c r="D403" s="44" t="s">
        <v>87</v>
      </c>
      <c r="F403">
        <v>1</v>
      </c>
      <c r="G403" s="44" t="s">
        <v>185</v>
      </c>
      <c r="H403">
        <v>1</v>
      </c>
      <c r="I403">
        <v>1</v>
      </c>
      <c r="J403">
        <v>1</v>
      </c>
      <c r="K403" s="44" t="s">
        <v>186</v>
      </c>
      <c r="L403">
        <v>3</v>
      </c>
      <c r="M403" s="44" t="s">
        <v>193</v>
      </c>
      <c r="N403" s="44" t="s">
        <v>188</v>
      </c>
      <c r="O403">
        <v>98</v>
      </c>
      <c r="P403">
        <v>99</v>
      </c>
      <c r="Q403" s="44" t="s">
        <v>189</v>
      </c>
      <c r="R403" s="44" t="s">
        <v>189</v>
      </c>
      <c r="S403">
        <v>9</v>
      </c>
      <c r="T403" s="44" t="s">
        <v>190</v>
      </c>
      <c r="U403">
        <v>4</v>
      </c>
      <c r="V403" s="44" t="s">
        <v>188</v>
      </c>
      <c r="W403">
        <v>99</v>
      </c>
      <c r="X403" s="44" t="s">
        <v>190</v>
      </c>
      <c r="Y403" s="44" t="s">
        <v>191</v>
      </c>
      <c r="Z403">
        <v>2016</v>
      </c>
      <c r="AA403" t="b">
        <v>0</v>
      </c>
      <c r="AB403">
        <v>49</v>
      </c>
      <c r="AC403">
        <v>10</v>
      </c>
      <c r="AD403">
        <v>0.20408163265306123</v>
      </c>
    </row>
    <row r="404" spans="1:30" hidden="1" x14ac:dyDescent="0.25">
      <c r="A404">
        <v>2022</v>
      </c>
      <c r="B404" s="44" t="s">
        <v>29</v>
      </c>
      <c r="C404" s="44" t="s">
        <v>15</v>
      </c>
      <c r="D404" s="44" t="s">
        <v>87</v>
      </c>
      <c r="F404">
        <v>2</v>
      </c>
      <c r="G404" s="44" t="s">
        <v>194</v>
      </c>
      <c r="H404">
        <v>1</v>
      </c>
      <c r="I404">
        <v>1</v>
      </c>
      <c r="J404">
        <v>1</v>
      </c>
      <c r="K404" s="44" t="s">
        <v>186</v>
      </c>
      <c r="L404">
        <v>1</v>
      </c>
      <c r="M404" s="44" t="s">
        <v>187</v>
      </c>
      <c r="N404" s="44" t="s">
        <v>188</v>
      </c>
      <c r="O404">
        <v>98</v>
      </c>
      <c r="P404">
        <v>99</v>
      </c>
      <c r="Q404" s="44" t="s">
        <v>189</v>
      </c>
      <c r="R404" s="44" t="s">
        <v>189</v>
      </c>
      <c r="S404">
        <v>9</v>
      </c>
      <c r="T404" s="44" t="s">
        <v>190</v>
      </c>
      <c r="U404">
        <v>4</v>
      </c>
      <c r="V404" s="44" t="s">
        <v>188</v>
      </c>
      <c r="W404">
        <v>99</v>
      </c>
      <c r="X404" s="44" t="s">
        <v>190</v>
      </c>
      <c r="Y404" s="44" t="s">
        <v>191</v>
      </c>
      <c r="Z404">
        <v>2016</v>
      </c>
      <c r="AA404" t="b">
        <v>0</v>
      </c>
      <c r="AB404">
        <v>6449</v>
      </c>
      <c r="AC404">
        <v>4788</v>
      </c>
      <c r="AD404">
        <v>0.74244068847883393</v>
      </c>
    </row>
    <row r="405" spans="1:30" hidden="1" x14ac:dyDescent="0.25">
      <c r="A405">
        <v>2022</v>
      </c>
      <c r="B405" s="44" t="s">
        <v>29</v>
      </c>
      <c r="C405" s="44" t="s">
        <v>15</v>
      </c>
      <c r="D405" s="44" t="s">
        <v>87</v>
      </c>
      <c r="F405">
        <v>2</v>
      </c>
      <c r="G405" s="44" t="s">
        <v>194</v>
      </c>
      <c r="H405">
        <v>1</v>
      </c>
      <c r="I405">
        <v>1</v>
      </c>
      <c r="J405">
        <v>1</v>
      </c>
      <c r="K405" s="44" t="s">
        <v>186</v>
      </c>
      <c r="L405">
        <v>2</v>
      </c>
      <c r="M405" s="44" t="s">
        <v>192</v>
      </c>
      <c r="N405" s="44" t="s">
        <v>188</v>
      </c>
      <c r="O405">
        <v>98</v>
      </c>
      <c r="P405">
        <v>99</v>
      </c>
      <c r="Q405" s="44" t="s">
        <v>189</v>
      </c>
      <c r="R405" s="44" t="s">
        <v>189</v>
      </c>
      <c r="S405">
        <v>9</v>
      </c>
      <c r="T405" s="44" t="s">
        <v>190</v>
      </c>
      <c r="U405">
        <v>4</v>
      </c>
      <c r="V405" s="44" t="s">
        <v>188</v>
      </c>
      <c r="W405">
        <v>99</v>
      </c>
      <c r="X405" s="44" t="s">
        <v>190</v>
      </c>
      <c r="Y405" s="44" t="s">
        <v>191</v>
      </c>
      <c r="Z405">
        <v>2016</v>
      </c>
      <c r="AA405" t="b">
        <v>0</v>
      </c>
      <c r="AB405">
        <v>6382</v>
      </c>
      <c r="AC405">
        <v>4758</v>
      </c>
      <c r="AD405">
        <v>0.74553431526167346</v>
      </c>
    </row>
    <row r="406" spans="1:30" x14ac:dyDescent="0.25">
      <c r="A406">
        <v>2022</v>
      </c>
      <c r="B406" s="44" t="s">
        <v>29</v>
      </c>
      <c r="C406" s="44" t="s">
        <v>15</v>
      </c>
      <c r="D406" s="44" t="s">
        <v>87</v>
      </c>
      <c r="F406">
        <v>4</v>
      </c>
      <c r="G406" s="44" t="s">
        <v>196</v>
      </c>
      <c r="H406">
        <v>1</v>
      </c>
      <c r="I406">
        <v>1</v>
      </c>
      <c r="J406">
        <v>1</v>
      </c>
      <c r="K406" s="44" t="s">
        <v>186</v>
      </c>
      <c r="L406">
        <v>4</v>
      </c>
      <c r="M406" s="44" t="s">
        <v>195</v>
      </c>
      <c r="N406" s="44" t="s">
        <v>188</v>
      </c>
      <c r="O406">
        <v>98</v>
      </c>
      <c r="P406">
        <v>99</v>
      </c>
      <c r="Q406" s="44" t="s">
        <v>189</v>
      </c>
      <c r="R406" s="44" t="s">
        <v>189</v>
      </c>
      <c r="S406">
        <v>9</v>
      </c>
      <c r="T406" s="44" t="s">
        <v>190</v>
      </c>
      <c r="U406">
        <v>4</v>
      </c>
      <c r="V406" s="44" t="s">
        <v>188</v>
      </c>
      <c r="W406">
        <v>99</v>
      </c>
      <c r="X406" s="44" t="s">
        <v>190</v>
      </c>
      <c r="Y406" s="44" t="s">
        <v>191</v>
      </c>
      <c r="Z406">
        <v>2019</v>
      </c>
      <c r="AA406" t="b">
        <v>0</v>
      </c>
      <c r="AB406">
        <v>1667</v>
      </c>
      <c r="AC406">
        <v>623</v>
      </c>
      <c r="AD406">
        <v>0.37372525494901021</v>
      </c>
    </row>
    <row r="407" spans="1:30" hidden="1" x14ac:dyDescent="0.25">
      <c r="A407">
        <v>2022</v>
      </c>
      <c r="B407" s="44" t="s">
        <v>75</v>
      </c>
      <c r="C407" s="44" t="s">
        <v>16</v>
      </c>
      <c r="D407" s="44" t="s">
        <v>87</v>
      </c>
      <c r="F407">
        <v>1</v>
      </c>
      <c r="G407" s="44" t="s">
        <v>185</v>
      </c>
      <c r="H407">
        <v>1</v>
      </c>
      <c r="I407">
        <v>1</v>
      </c>
      <c r="J407">
        <v>1</v>
      </c>
      <c r="K407" s="44" t="s">
        <v>186</v>
      </c>
      <c r="L407">
        <v>2</v>
      </c>
      <c r="M407" s="44" t="s">
        <v>192</v>
      </c>
      <c r="N407" s="44" t="s">
        <v>188</v>
      </c>
      <c r="O407">
        <v>98</v>
      </c>
      <c r="P407">
        <v>99</v>
      </c>
      <c r="Q407" s="44" t="s">
        <v>189</v>
      </c>
      <c r="R407" s="44" t="s">
        <v>189</v>
      </c>
      <c r="S407">
        <v>9</v>
      </c>
      <c r="T407" s="44" t="s">
        <v>190</v>
      </c>
      <c r="U407">
        <v>4</v>
      </c>
      <c r="V407" s="44" t="s">
        <v>188</v>
      </c>
      <c r="W407">
        <v>99</v>
      </c>
      <c r="X407" s="44" t="s">
        <v>190</v>
      </c>
      <c r="Y407" s="44" t="s">
        <v>191</v>
      </c>
      <c r="Z407">
        <v>2016</v>
      </c>
      <c r="AA407" t="b">
        <v>0</v>
      </c>
      <c r="AB407">
        <v>1531</v>
      </c>
      <c r="AC407">
        <v>932</v>
      </c>
      <c r="AD407">
        <v>0.60875244937949058</v>
      </c>
    </row>
    <row r="408" spans="1:30" x14ac:dyDescent="0.25">
      <c r="A408">
        <v>2022</v>
      </c>
      <c r="B408" s="44" t="s">
        <v>75</v>
      </c>
      <c r="C408" s="44" t="s">
        <v>16</v>
      </c>
      <c r="D408" s="44" t="s">
        <v>87</v>
      </c>
      <c r="F408">
        <v>4</v>
      </c>
      <c r="G408" s="44" t="s">
        <v>196</v>
      </c>
      <c r="H408">
        <v>1</v>
      </c>
      <c r="I408">
        <v>1</v>
      </c>
      <c r="J408">
        <v>1</v>
      </c>
      <c r="K408" s="44" t="s">
        <v>186</v>
      </c>
      <c r="L408">
        <v>1</v>
      </c>
      <c r="M408" s="44" t="s">
        <v>187</v>
      </c>
      <c r="N408" s="44" t="s">
        <v>188</v>
      </c>
      <c r="O408">
        <v>98</v>
      </c>
      <c r="P408">
        <v>99</v>
      </c>
      <c r="Q408" s="44" t="s">
        <v>189</v>
      </c>
      <c r="R408" s="44" t="s">
        <v>189</v>
      </c>
      <c r="S408">
        <v>9</v>
      </c>
      <c r="T408" s="44" t="s">
        <v>190</v>
      </c>
      <c r="U408">
        <v>4</v>
      </c>
      <c r="V408" s="44" t="s">
        <v>188</v>
      </c>
      <c r="W408">
        <v>99</v>
      </c>
      <c r="X408" s="44" t="s">
        <v>190</v>
      </c>
      <c r="Y408" s="44" t="s">
        <v>191</v>
      </c>
      <c r="Z408">
        <v>2016</v>
      </c>
      <c r="AA408" t="b">
        <v>0</v>
      </c>
      <c r="AB408">
        <v>1536</v>
      </c>
      <c r="AC408">
        <v>544</v>
      </c>
      <c r="AD408">
        <v>0.35416666666666669</v>
      </c>
    </row>
    <row r="409" spans="1:30" x14ac:dyDescent="0.25">
      <c r="A409">
        <v>2022</v>
      </c>
      <c r="B409" s="44" t="s">
        <v>75</v>
      </c>
      <c r="C409" s="44" t="s">
        <v>16</v>
      </c>
      <c r="D409" s="44" t="s">
        <v>87</v>
      </c>
      <c r="F409">
        <v>4</v>
      </c>
      <c r="G409" s="44" t="s">
        <v>196</v>
      </c>
      <c r="H409">
        <v>1</v>
      </c>
      <c r="I409">
        <v>1</v>
      </c>
      <c r="J409">
        <v>1</v>
      </c>
      <c r="K409" s="44" t="s">
        <v>186</v>
      </c>
      <c r="L409">
        <v>4</v>
      </c>
      <c r="M409" s="44" t="s">
        <v>195</v>
      </c>
      <c r="N409" s="44" t="s">
        <v>188</v>
      </c>
      <c r="O409">
        <v>98</v>
      </c>
      <c r="P409">
        <v>99</v>
      </c>
      <c r="Q409" s="44" t="s">
        <v>189</v>
      </c>
      <c r="R409" s="44" t="s">
        <v>189</v>
      </c>
      <c r="S409">
        <v>9</v>
      </c>
      <c r="T409" s="44" t="s">
        <v>190</v>
      </c>
      <c r="U409">
        <v>4</v>
      </c>
      <c r="V409" s="44" t="s">
        <v>188</v>
      </c>
      <c r="W409">
        <v>99</v>
      </c>
      <c r="X409" s="44" t="s">
        <v>190</v>
      </c>
      <c r="Y409" s="44" t="s">
        <v>191</v>
      </c>
      <c r="Z409">
        <v>2019</v>
      </c>
      <c r="AA409" t="b">
        <v>0</v>
      </c>
      <c r="AB409">
        <v>1302</v>
      </c>
      <c r="AC409">
        <v>485</v>
      </c>
      <c r="AD409">
        <v>0.37250384024577571</v>
      </c>
    </row>
    <row r="410" spans="1:30" hidden="1" x14ac:dyDescent="0.25">
      <c r="A410">
        <v>2022</v>
      </c>
      <c r="B410" s="44" t="s">
        <v>74</v>
      </c>
      <c r="C410" s="44" t="s">
        <v>122</v>
      </c>
      <c r="D410" s="44" t="s">
        <v>85</v>
      </c>
      <c r="F410">
        <v>1</v>
      </c>
      <c r="G410" s="44" t="s">
        <v>185</v>
      </c>
      <c r="H410">
        <v>1</v>
      </c>
      <c r="I410">
        <v>1</v>
      </c>
      <c r="J410">
        <v>1</v>
      </c>
      <c r="K410" s="44" t="s">
        <v>186</v>
      </c>
      <c r="L410">
        <v>1</v>
      </c>
      <c r="M410" s="44" t="s">
        <v>187</v>
      </c>
      <c r="N410" s="44" t="s">
        <v>188</v>
      </c>
      <c r="O410">
        <v>98</v>
      </c>
      <c r="P410">
        <v>99</v>
      </c>
      <c r="Q410" s="44" t="s">
        <v>189</v>
      </c>
      <c r="R410" s="44" t="s">
        <v>189</v>
      </c>
      <c r="S410">
        <v>9</v>
      </c>
      <c r="T410" s="44" t="s">
        <v>190</v>
      </c>
      <c r="U410">
        <v>4</v>
      </c>
      <c r="V410" s="44" t="s">
        <v>188</v>
      </c>
      <c r="W410">
        <v>99</v>
      </c>
      <c r="X410" s="44" t="s">
        <v>190</v>
      </c>
      <c r="Y410" s="44" t="s">
        <v>191</v>
      </c>
      <c r="Z410">
        <v>2016</v>
      </c>
      <c r="AA410" t="b">
        <v>0</v>
      </c>
      <c r="AB410">
        <v>25241</v>
      </c>
      <c r="AC410">
        <v>16512</v>
      </c>
      <c r="AD410">
        <v>0.65417376490630319</v>
      </c>
    </row>
    <row r="411" spans="1:30" hidden="1" x14ac:dyDescent="0.25">
      <c r="A411">
        <v>2022</v>
      </c>
      <c r="B411" s="44" t="s">
        <v>74</v>
      </c>
      <c r="C411" s="44" t="s">
        <v>122</v>
      </c>
      <c r="D411" s="44" t="s">
        <v>85</v>
      </c>
      <c r="F411">
        <v>2</v>
      </c>
      <c r="G411" s="44" t="s">
        <v>194</v>
      </c>
      <c r="H411">
        <v>1</v>
      </c>
      <c r="I411">
        <v>1</v>
      </c>
      <c r="J411">
        <v>1</v>
      </c>
      <c r="K411" s="44" t="s">
        <v>186</v>
      </c>
      <c r="L411">
        <v>3</v>
      </c>
      <c r="M411" s="44" t="s">
        <v>193</v>
      </c>
      <c r="N411" s="44" t="s">
        <v>188</v>
      </c>
      <c r="O411">
        <v>98</v>
      </c>
      <c r="P411">
        <v>99</v>
      </c>
      <c r="Q411" s="44" t="s">
        <v>189</v>
      </c>
      <c r="R411" s="44" t="s">
        <v>189</v>
      </c>
      <c r="S411">
        <v>9</v>
      </c>
      <c r="T411" s="44" t="s">
        <v>190</v>
      </c>
      <c r="U411">
        <v>4</v>
      </c>
      <c r="V411" s="44" t="s">
        <v>188</v>
      </c>
      <c r="W411">
        <v>99</v>
      </c>
      <c r="X411" s="44" t="s">
        <v>190</v>
      </c>
      <c r="Y411" s="44" t="s">
        <v>191</v>
      </c>
      <c r="Z411">
        <v>2016</v>
      </c>
      <c r="AA411" t="b">
        <v>0</v>
      </c>
      <c r="AB411">
        <v>254</v>
      </c>
      <c r="AC411">
        <v>68</v>
      </c>
      <c r="AD411">
        <v>0.26771653543307089</v>
      </c>
    </row>
    <row r="412" spans="1:30" x14ac:dyDescent="0.25">
      <c r="A412">
        <v>2022</v>
      </c>
      <c r="B412" s="44" t="s">
        <v>74</v>
      </c>
      <c r="C412" s="44" t="s">
        <v>122</v>
      </c>
      <c r="D412" s="44" t="s">
        <v>85</v>
      </c>
      <c r="F412">
        <v>4</v>
      </c>
      <c r="G412" s="44" t="s">
        <v>196</v>
      </c>
      <c r="H412">
        <v>1</v>
      </c>
      <c r="I412">
        <v>1</v>
      </c>
      <c r="J412">
        <v>1</v>
      </c>
      <c r="K412" s="44" t="s">
        <v>186</v>
      </c>
      <c r="L412">
        <v>1</v>
      </c>
      <c r="M412" s="44" t="s">
        <v>187</v>
      </c>
      <c r="N412" s="44" t="s">
        <v>188</v>
      </c>
      <c r="O412">
        <v>98</v>
      </c>
      <c r="P412">
        <v>99</v>
      </c>
      <c r="Q412" s="44" t="s">
        <v>189</v>
      </c>
      <c r="R412" s="44" t="s">
        <v>189</v>
      </c>
      <c r="S412">
        <v>9</v>
      </c>
      <c r="T412" s="44" t="s">
        <v>190</v>
      </c>
      <c r="U412">
        <v>4</v>
      </c>
      <c r="V412" s="44" t="s">
        <v>188</v>
      </c>
      <c r="W412">
        <v>99</v>
      </c>
      <c r="X412" s="44" t="s">
        <v>190</v>
      </c>
      <c r="Y412" s="44" t="s">
        <v>191</v>
      </c>
      <c r="Z412">
        <v>2016</v>
      </c>
      <c r="AA412" t="b">
        <v>0</v>
      </c>
      <c r="AB412">
        <v>835</v>
      </c>
      <c r="AC412">
        <v>190</v>
      </c>
      <c r="AD412">
        <v>0.22754491017964071</v>
      </c>
    </row>
    <row r="413" spans="1:30" x14ac:dyDescent="0.25">
      <c r="A413">
        <v>2022</v>
      </c>
      <c r="B413" s="44" t="s">
        <v>74</v>
      </c>
      <c r="C413" s="44" t="s">
        <v>122</v>
      </c>
      <c r="D413" s="44" t="s">
        <v>85</v>
      </c>
      <c r="F413">
        <v>4</v>
      </c>
      <c r="G413" s="44" t="s">
        <v>196</v>
      </c>
      <c r="H413">
        <v>1</v>
      </c>
      <c r="I413">
        <v>1</v>
      </c>
      <c r="J413">
        <v>1</v>
      </c>
      <c r="K413" s="44" t="s">
        <v>186</v>
      </c>
      <c r="L413">
        <v>3</v>
      </c>
      <c r="M413" s="44" t="s">
        <v>193</v>
      </c>
      <c r="N413" s="44" t="s">
        <v>188</v>
      </c>
      <c r="O413">
        <v>98</v>
      </c>
      <c r="P413">
        <v>99</v>
      </c>
      <c r="Q413" s="44" t="s">
        <v>189</v>
      </c>
      <c r="R413" s="44" t="s">
        <v>189</v>
      </c>
      <c r="S413">
        <v>9</v>
      </c>
      <c r="T413" s="44" t="s">
        <v>190</v>
      </c>
      <c r="U413">
        <v>4</v>
      </c>
      <c r="V413" s="44" t="s">
        <v>188</v>
      </c>
      <c r="W413">
        <v>99</v>
      </c>
      <c r="X413" s="44" t="s">
        <v>190</v>
      </c>
      <c r="Y413" s="44" t="s">
        <v>191</v>
      </c>
      <c r="Z413">
        <v>2016</v>
      </c>
      <c r="AA413" t="b">
        <v>0</v>
      </c>
      <c r="AB413">
        <v>835</v>
      </c>
      <c r="AC413">
        <v>190</v>
      </c>
      <c r="AD413">
        <v>0.22754491017964071</v>
      </c>
    </row>
    <row r="414" spans="1:30" hidden="1" x14ac:dyDescent="0.25">
      <c r="A414">
        <v>2022</v>
      </c>
      <c r="B414" s="44" t="s">
        <v>62</v>
      </c>
      <c r="C414" s="44" t="s">
        <v>113</v>
      </c>
      <c r="D414" s="44" t="s">
        <v>83</v>
      </c>
      <c r="F414">
        <v>1</v>
      </c>
      <c r="G414" s="44" t="s">
        <v>185</v>
      </c>
      <c r="H414">
        <v>1</v>
      </c>
      <c r="I414">
        <v>1</v>
      </c>
      <c r="J414">
        <v>1</v>
      </c>
      <c r="K414" s="44" t="s">
        <v>186</v>
      </c>
      <c r="L414">
        <v>2</v>
      </c>
      <c r="M414" s="44" t="s">
        <v>192</v>
      </c>
      <c r="N414" s="44" t="s">
        <v>188</v>
      </c>
      <c r="O414">
        <v>98</v>
      </c>
      <c r="P414">
        <v>99</v>
      </c>
      <c r="Q414" s="44" t="s">
        <v>189</v>
      </c>
      <c r="R414" s="44" t="s">
        <v>189</v>
      </c>
      <c r="S414">
        <v>9</v>
      </c>
      <c r="T414" s="44" t="s">
        <v>190</v>
      </c>
      <c r="U414">
        <v>4</v>
      </c>
      <c r="V414" s="44" t="s">
        <v>188</v>
      </c>
      <c r="W414">
        <v>99</v>
      </c>
      <c r="X414" s="44" t="s">
        <v>190</v>
      </c>
      <c r="Y414" s="44" t="s">
        <v>191</v>
      </c>
      <c r="Z414">
        <v>2016</v>
      </c>
      <c r="AA414" t="b">
        <v>0</v>
      </c>
      <c r="AB414">
        <v>10222</v>
      </c>
      <c r="AC414">
        <v>5547</v>
      </c>
      <c r="AD414">
        <v>0.54265310115437293</v>
      </c>
    </row>
    <row r="415" spans="1:30" hidden="1" x14ac:dyDescent="0.25">
      <c r="A415">
        <v>2022</v>
      </c>
      <c r="B415" s="44" t="s">
        <v>62</v>
      </c>
      <c r="C415" s="44" t="s">
        <v>113</v>
      </c>
      <c r="D415" s="44" t="s">
        <v>83</v>
      </c>
      <c r="F415">
        <v>2</v>
      </c>
      <c r="G415" s="44" t="s">
        <v>194</v>
      </c>
      <c r="H415">
        <v>1</v>
      </c>
      <c r="I415">
        <v>1</v>
      </c>
      <c r="J415">
        <v>1</v>
      </c>
      <c r="K415" s="44" t="s">
        <v>186</v>
      </c>
      <c r="L415">
        <v>1</v>
      </c>
      <c r="M415" s="44" t="s">
        <v>187</v>
      </c>
      <c r="N415" s="44" t="s">
        <v>188</v>
      </c>
      <c r="O415">
        <v>98</v>
      </c>
      <c r="P415">
        <v>99</v>
      </c>
      <c r="Q415" s="44" t="s">
        <v>189</v>
      </c>
      <c r="R415" s="44" t="s">
        <v>189</v>
      </c>
      <c r="S415">
        <v>9</v>
      </c>
      <c r="T415" s="44" t="s">
        <v>190</v>
      </c>
      <c r="U415">
        <v>4</v>
      </c>
      <c r="V415" s="44" t="s">
        <v>188</v>
      </c>
      <c r="W415">
        <v>99</v>
      </c>
      <c r="X415" s="44" t="s">
        <v>190</v>
      </c>
      <c r="Y415" s="44" t="s">
        <v>191</v>
      </c>
      <c r="Z415">
        <v>2016</v>
      </c>
      <c r="AA415" t="b">
        <v>0</v>
      </c>
      <c r="AB415">
        <v>1333</v>
      </c>
      <c r="AC415">
        <v>688</v>
      </c>
      <c r="AD415">
        <v>0.5161290322580645</v>
      </c>
    </row>
    <row r="416" spans="1:30" x14ac:dyDescent="0.25">
      <c r="A416">
        <v>2022</v>
      </c>
      <c r="B416" s="44" t="s">
        <v>62</v>
      </c>
      <c r="C416" s="44" t="s">
        <v>113</v>
      </c>
      <c r="D416" s="44" t="s">
        <v>83</v>
      </c>
      <c r="F416">
        <v>4</v>
      </c>
      <c r="G416" s="44" t="s">
        <v>196</v>
      </c>
      <c r="H416">
        <v>1</v>
      </c>
      <c r="I416">
        <v>1</v>
      </c>
      <c r="J416">
        <v>1</v>
      </c>
      <c r="K416" s="44" t="s">
        <v>186</v>
      </c>
      <c r="L416">
        <v>4</v>
      </c>
      <c r="M416" s="44" t="s">
        <v>195</v>
      </c>
      <c r="N416" s="44" t="s">
        <v>188</v>
      </c>
      <c r="O416">
        <v>98</v>
      </c>
      <c r="P416">
        <v>99</v>
      </c>
      <c r="Q416" s="44" t="s">
        <v>189</v>
      </c>
      <c r="R416" s="44" t="s">
        <v>189</v>
      </c>
      <c r="S416">
        <v>9</v>
      </c>
      <c r="T416" s="44" t="s">
        <v>190</v>
      </c>
      <c r="U416">
        <v>4</v>
      </c>
      <c r="V416" s="44" t="s">
        <v>188</v>
      </c>
      <c r="W416">
        <v>99</v>
      </c>
      <c r="X416" s="44" t="s">
        <v>190</v>
      </c>
      <c r="Y416" s="44" t="s">
        <v>191</v>
      </c>
      <c r="Z416">
        <v>2019</v>
      </c>
      <c r="AA416" t="b">
        <v>0</v>
      </c>
      <c r="AB416">
        <v>2211</v>
      </c>
      <c r="AC416">
        <v>647</v>
      </c>
      <c r="AD416">
        <v>0.29262777023971054</v>
      </c>
    </row>
    <row r="417" spans="1:30" x14ac:dyDescent="0.25">
      <c r="A417">
        <v>2022</v>
      </c>
      <c r="B417" s="44" t="s">
        <v>75</v>
      </c>
      <c r="C417" s="44" t="s">
        <v>16</v>
      </c>
      <c r="D417" s="44" t="s">
        <v>87</v>
      </c>
      <c r="F417">
        <v>4</v>
      </c>
      <c r="G417" s="44" t="s">
        <v>196</v>
      </c>
      <c r="H417">
        <v>1</v>
      </c>
      <c r="I417">
        <v>1</v>
      </c>
      <c r="J417">
        <v>1</v>
      </c>
      <c r="K417" s="44" t="s">
        <v>186</v>
      </c>
      <c r="L417">
        <v>3</v>
      </c>
      <c r="M417" s="44" t="s">
        <v>193</v>
      </c>
      <c r="N417" s="44" t="s">
        <v>188</v>
      </c>
      <c r="O417">
        <v>98</v>
      </c>
      <c r="P417">
        <v>99</v>
      </c>
      <c r="Q417" s="44" t="s">
        <v>189</v>
      </c>
      <c r="R417" s="44" t="s">
        <v>189</v>
      </c>
      <c r="S417">
        <v>9</v>
      </c>
      <c r="T417" s="44" t="s">
        <v>190</v>
      </c>
      <c r="U417">
        <v>4</v>
      </c>
      <c r="V417" s="44" t="s">
        <v>188</v>
      </c>
      <c r="W417">
        <v>99</v>
      </c>
      <c r="X417" s="44" t="s">
        <v>190</v>
      </c>
      <c r="Y417" s="44" t="s">
        <v>191</v>
      </c>
      <c r="Z417">
        <v>2016</v>
      </c>
      <c r="AA417" t="b">
        <v>0</v>
      </c>
      <c r="AB417">
        <v>1536</v>
      </c>
      <c r="AC417">
        <v>544</v>
      </c>
      <c r="AD417">
        <v>0.35416666666666669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0CB5-4CB1-4636-9C37-6096AAD5348B}">
  <dimension ref="A1:AM23"/>
  <sheetViews>
    <sheetView zoomScale="85" zoomScaleNormal="85" workbookViewId="0">
      <selection activeCell="C31" sqref="C31"/>
    </sheetView>
  </sheetViews>
  <sheetFormatPr defaultRowHeight="13.2" x14ac:dyDescent="0.25"/>
  <cols>
    <col min="1" max="1" width="13.33203125" customWidth="1"/>
    <col min="2" max="19" width="7.6640625" customWidth="1"/>
    <col min="20" max="20" width="3.6640625" customWidth="1"/>
    <col min="21" max="32" width="7.6640625" customWidth="1"/>
    <col min="33" max="33" width="2.109375" customWidth="1"/>
  </cols>
  <sheetData>
    <row r="1" spans="1:39" ht="12.75" customHeight="1" x14ac:dyDescent="0.25">
      <c r="A1" s="40" t="s">
        <v>151</v>
      </c>
      <c r="B1" s="64" t="s">
        <v>23</v>
      </c>
      <c r="C1" s="65"/>
      <c r="D1" s="65"/>
      <c r="E1" s="65"/>
      <c r="F1" s="65"/>
      <c r="G1" s="66"/>
      <c r="H1" s="55" t="s">
        <v>130</v>
      </c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  <c r="T1" s="10"/>
      <c r="U1" s="55" t="s">
        <v>132</v>
      </c>
      <c r="V1" s="56"/>
      <c r="W1" s="56"/>
      <c r="X1" s="56"/>
      <c r="Y1" s="56"/>
      <c r="Z1" s="56"/>
      <c r="AA1" s="56"/>
      <c r="AB1" s="56"/>
      <c r="AC1" s="56"/>
      <c r="AD1" s="56"/>
      <c r="AE1" s="56"/>
      <c r="AF1" s="57"/>
    </row>
    <row r="2" spans="1:39" ht="15" customHeight="1" x14ac:dyDescent="0.25">
      <c r="A2" s="40" t="s">
        <v>152</v>
      </c>
      <c r="B2" s="67" t="s">
        <v>141</v>
      </c>
      <c r="C2" s="68"/>
      <c r="D2" s="68"/>
      <c r="E2" s="68"/>
      <c r="F2" s="68"/>
      <c r="G2" s="69"/>
      <c r="H2" s="58" t="s">
        <v>142</v>
      </c>
      <c r="I2" s="59"/>
      <c r="J2" s="59"/>
      <c r="K2" s="59"/>
      <c r="L2" s="59"/>
      <c r="M2" s="60"/>
      <c r="N2" s="61" t="s">
        <v>128</v>
      </c>
      <c r="O2" s="62"/>
      <c r="P2" s="62"/>
      <c r="Q2" s="62"/>
      <c r="R2" s="62"/>
      <c r="S2" s="63"/>
      <c r="T2" s="5"/>
      <c r="U2" s="58" t="s">
        <v>142</v>
      </c>
      <c r="V2" s="59"/>
      <c r="W2" s="59"/>
      <c r="X2" s="59"/>
      <c r="Y2" s="59"/>
      <c r="Z2" s="60"/>
      <c r="AA2" s="61" t="s">
        <v>128</v>
      </c>
      <c r="AB2" s="62"/>
      <c r="AC2" s="62"/>
      <c r="AD2" s="62"/>
      <c r="AE2" s="62"/>
      <c r="AF2" s="63"/>
    </row>
    <row r="3" spans="1:39" ht="3.75" hidden="1" customHeight="1" x14ac:dyDescent="0.25">
      <c r="B3" s="9" t="s">
        <v>138</v>
      </c>
      <c r="C3" s="5" t="s">
        <v>138</v>
      </c>
      <c r="D3" s="5" t="s">
        <v>138</v>
      </c>
      <c r="E3" s="5" t="s">
        <v>138</v>
      </c>
      <c r="G3" s="3"/>
      <c r="H3" s="7" t="s">
        <v>134</v>
      </c>
      <c r="I3" s="11" t="s">
        <v>134</v>
      </c>
      <c r="J3" s="11" t="s">
        <v>134</v>
      </c>
      <c r="K3" s="5" t="s">
        <v>134</v>
      </c>
      <c r="M3" s="3"/>
      <c r="N3" s="9" t="s">
        <v>137</v>
      </c>
      <c r="O3" s="5" t="s">
        <v>137</v>
      </c>
      <c r="P3" s="5" t="s">
        <v>137</v>
      </c>
      <c r="Q3" s="5" t="s">
        <v>137</v>
      </c>
      <c r="T3" s="5"/>
      <c r="U3" s="7" t="s">
        <v>134</v>
      </c>
      <c r="V3" s="11" t="s">
        <v>134</v>
      </c>
      <c r="W3" s="11" t="s">
        <v>134</v>
      </c>
      <c r="X3" s="5" t="s">
        <v>134</v>
      </c>
      <c r="Y3" s="5"/>
      <c r="Z3" s="6"/>
      <c r="AA3" s="9" t="s">
        <v>137</v>
      </c>
      <c r="AB3" s="5" t="s">
        <v>137</v>
      </c>
      <c r="AC3" s="5" t="s">
        <v>137</v>
      </c>
      <c r="AD3" s="5" t="s">
        <v>137</v>
      </c>
      <c r="AF3" s="3"/>
      <c r="AL3" t="s">
        <v>131</v>
      </c>
      <c r="AM3" t="s">
        <v>133</v>
      </c>
    </row>
    <row r="4" spans="1:39" ht="92.4" x14ac:dyDescent="0.25">
      <c r="A4" s="41" t="s">
        <v>150</v>
      </c>
      <c r="B4" s="4" t="s">
        <v>21</v>
      </c>
      <c r="C4" t="s">
        <v>135</v>
      </c>
      <c r="D4" t="s">
        <v>136</v>
      </c>
      <c r="E4" t="s">
        <v>22</v>
      </c>
      <c r="F4" s="14" t="s">
        <v>140</v>
      </c>
      <c r="G4" s="15" t="s">
        <v>139</v>
      </c>
      <c r="H4" s="4" t="s">
        <v>21</v>
      </c>
      <c r="I4" t="s">
        <v>135</v>
      </c>
      <c r="J4" t="s">
        <v>136</v>
      </c>
      <c r="K4" t="s">
        <v>22</v>
      </c>
      <c r="L4" s="14" t="s">
        <v>140</v>
      </c>
      <c r="M4" s="15" t="s">
        <v>139</v>
      </c>
      <c r="N4" s="4" t="s">
        <v>21</v>
      </c>
      <c r="O4" t="s">
        <v>135</v>
      </c>
      <c r="P4" t="s">
        <v>136</v>
      </c>
      <c r="Q4" t="s">
        <v>22</v>
      </c>
      <c r="R4" s="14" t="s">
        <v>140</v>
      </c>
      <c r="S4" s="15" t="s">
        <v>139</v>
      </c>
      <c r="U4" s="4" t="s">
        <v>21</v>
      </c>
      <c r="V4" t="s">
        <v>135</v>
      </c>
      <c r="W4" t="s">
        <v>136</v>
      </c>
      <c r="X4" t="s">
        <v>22</v>
      </c>
      <c r="Y4" s="14" t="s">
        <v>140</v>
      </c>
      <c r="Z4" s="15" t="s">
        <v>139</v>
      </c>
      <c r="AA4" s="4" t="s">
        <v>21</v>
      </c>
      <c r="AB4" t="s">
        <v>135</v>
      </c>
      <c r="AC4" t="s">
        <v>136</v>
      </c>
      <c r="AD4" t="s">
        <v>22</v>
      </c>
      <c r="AE4" s="14" t="s">
        <v>140</v>
      </c>
      <c r="AF4" s="15" t="s">
        <v>139</v>
      </c>
    </row>
    <row r="5" spans="1:39" x14ac:dyDescent="0.25">
      <c r="A5" s="24" t="s">
        <v>2</v>
      </c>
      <c r="B5" s="25">
        <f>SUMIFS(Sheet2!$AB:$AB,Sheet2!$F:$F,4,Sheet2!$C:$C,$A5,Sheet2!$L:$L,4)</f>
        <v>0</v>
      </c>
      <c r="C5" s="26"/>
      <c r="D5" s="26"/>
      <c r="E5" s="25">
        <f>SUMIFS(Sheet2!$AC:$AC,Sheet2!$F:$F,4,Sheet2!$C:$C,$A5,Sheet2!$L:$L,4)</f>
        <v>0</v>
      </c>
      <c r="F5" s="27"/>
      <c r="G5" s="28" t="e">
        <f>E5/B5</f>
        <v>#DIV/0!</v>
      </c>
      <c r="H5" s="25">
        <f>SUMIFS(Sheet2!$AB:$AB,Sheet2!$F:$F,1,Sheet2!$C:$C,$A5,Sheet2!$L:$L,2)</f>
        <v>1468</v>
      </c>
      <c r="I5" s="26"/>
      <c r="J5" s="26"/>
      <c r="K5" s="25">
        <f>SUMIFS(Sheet2!$AC:$AC,Sheet2!$F:$F,1,Sheet2!$C:$C,$A5,Sheet2!$L:$L,2)</f>
        <v>535</v>
      </c>
      <c r="L5" s="27"/>
      <c r="M5" s="28">
        <f>K5/H5</f>
        <v>0.36444141689373299</v>
      </c>
      <c r="N5" s="25">
        <f>SUMIFS(Sheet2!$AB:$AB,Sheet2!$F:$F,1,Sheet2!$C:$C,$A5,Sheet2!$L:$L,3)</f>
        <v>650</v>
      </c>
      <c r="O5" s="26"/>
      <c r="P5" s="26"/>
      <c r="Q5" s="25">
        <f>SUMIFS(Sheet2!$AC:$AC,Sheet2!$F:$F,1,Sheet2!$C:$C,$A5,Sheet2!$L:$L,3)</f>
        <v>154</v>
      </c>
      <c r="R5" s="27"/>
      <c r="S5" s="28">
        <f>Q5/N5</f>
        <v>0.23692307692307693</v>
      </c>
      <c r="T5" s="12"/>
      <c r="U5" s="25">
        <f>SUMIFS(Sheet2!$AB:$AB,Sheet2!$F:$F,2,Sheet2!$C:$C,$A5,Sheet2!$L:$L,2)</f>
        <v>38</v>
      </c>
      <c r="V5" s="26"/>
      <c r="W5" s="26"/>
      <c r="X5" s="25">
        <f>SUMIFS(Sheet2!$AC:$AC,Sheet2!$F:$F,2,Sheet2!$C:$C,$A5,Sheet2!$L:$L,2)</f>
        <v>15</v>
      </c>
      <c r="Y5" s="27"/>
      <c r="Z5" s="28">
        <f>X5/U5</f>
        <v>0.39473684210526316</v>
      </c>
      <c r="AA5" s="25">
        <f>SUMIFS(Sheet2!$AB:$AB,Sheet2!$F:$F,2,Sheet2!$C:$C,$A5,Sheet2!$L:$L,3)</f>
        <v>2</v>
      </c>
      <c r="AB5" s="26"/>
      <c r="AC5" s="26"/>
      <c r="AD5" s="25">
        <f>SUMIFS(Sheet2!$AC:$AC,Sheet2!$F:$F,2,Sheet2!$C:$C,$A5,Sheet2!$L:$L,3)</f>
        <v>0</v>
      </c>
      <c r="AE5" s="27"/>
      <c r="AF5" s="28">
        <f>AD5/AA5</f>
        <v>0</v>
      </c>
      <c r="AH5" s="43">
        <f>IF(N5&gt;0,N5/H5,"")</f>
        <v>0.4427792915531335</v>
      </c>
      <c r="AI5" s="8"/>
      <c r="AK5">
        <v>3</v>
      </c>
      <c r="AL5" t="s">
        <v>200</v>
      </c>
    </row>
    <row r="6" spans="1:39" x14ac:dyDescent="0.25">
      <c r="A6" s="24" t="s">
        <v>3</v>
      </c>
      <c r="B6" s="25">
        <f>SUMIFS(Sheet2!$AB:$AB,Sheet2!$F:$F,4,Sheet2!$C:$C,$A6,Sheet2!$L:$L,4)</f>
        <v>11171</v>
      </c>
      <c r="C6" s="26"/>
      <c r="D6" s="26"/>
      <c r="E6" s="25">
        <f>SUMIFS(Sheet2!$AC:$AC,Sheet2!$F:$F,4,Sheet2!$C:$C,$A6,Sheet2!$L:$L,4)</f>
        <v>2126</v>
      </c>
      <c r="F6" s="27"/>
      <c r="G6" s="28">
        <f t="shared" ref="G6:G23" si="0">E6/B6</f>
        <v>0.19031420642735655</v>
      </c>
      <c r="H6" s="25">
        <f>SUMIFS(Sheet2!$AB:$AB,Sheet2!$F:$F,1,Sheet2!$C:$C,$A6,Sheet2!$L:$L,2)</f>
        <v>22361</v>
      </c>
      <c r="I6" s="26"/>
      <c r="J6" s="26"/>
      <c r="K6" s="25">
        <f>SUMIFS(Sheet2!$AC:$AC,Sheet2!$F:$F,1,Sheet2!$C:$C,$A6,Sheet2!$L:$L,2)</f>
        <v>14630</v>
      </c>
      <c r="L6" s="27"/>
      <c r="M6" s="28">
        <f t="shared" ref="M6:M23" si="1">K6/H6</f>
        <v>0.65426412056705874</v>
      </c>
      <c r="N6" s="25">
        <f>SUMIFS(Sheet2!$AB:$AB,Sheet2!$F:$F,1,Sheet2!$C:$C,$A6,Sheet2!$L:$L,3)</f>
        <v>117</v>
      </c>
      <c r="O6" s="26"/>
      <c r="P6" s="26"/>
      <c r="Q6" s="25">
        <f>SUMIFS(Sheet2!$AC:$AC,Sheet2!$F:$F,1,Sheet2!$C:$C,$A6,Sheet2!$L:$L,3)</f>
        <v>21</v>
      </c>
      <c r="R6" s="27"/>
      <c r="S6" s="28">
        <f t="shared" ref="S6:S23" si="2">Q6/N6</f>
        <v>0.17948717948717949</v>
      </c>
      <c r="T6" s="12"/>
      <c r="U6" s="25">
        <f>SUMIFS(Sheet2!$AB:$AB,Sheet2!$F:$F,2,Sheet2!$C:$C,$A6,Sheet2!$L:$L,2)</f>
        <v>783</v>
      </c>
      <c r="V6" s="26"/>
      <c r="W6" s="26"/>
      <c r="X6" s="25">
        <f>SUMIFS(Sheet2!$AC:$AC,Sheet2!$F:$F,2,Sheet2!$C:$C,$A6,Sheet2!$L:$L,2)</f>
        <v>513</v>
      </c>
      <c r="Y6" s="27"/>
      <c r="Z6" s="28">
        <f t="shared" ref="Z6:Z23" si="3">X6/U6</f>
        <v>0.65517241379310343</v>
      </c>
      <c r="AA6" s="25">
        <f>SUMIFS(Sheet2!$AB:$AB,Sheet2!$F:$F,2,Sheet2!$C:$C,$A6,Sheet2!$L:$L,3)</f>
        <v>3</v>
      </c>
      <c r="AB6" s="26"/>
      <c r="AC6" s="26"/>
      <c r="AD6" s="25">
        <f>SUMIFS(Sheet2!$AC:$AC,Sheet2!$F:$F,2,Sheet2!$C:$C,$A6,Sheet2!$L:$L,3)</f>
        <v>0</v>
      </c>
      <c r="AE6" s="27"/>
      <c r="AF6" s="28">
        <f t="shared" ref="AF6:AF23" si="4">AD6/AA6</f>
        <v>0</v>
      </c>
      <c r="AH6" s="43">
        <f t="shared" ref="AH6:AH23" si="5">IF(N6&gt;0,N6/H6,"")</f>
        <v>5.2323241357721036E-3</v>
      </c>
      <c r="AI6" s="8"/>
      <c r="AK6">
        <v>2</v>
      </c>
      <c r="AL6" t="s">
        <v>134</v>
      </c>
    </row>
    <row r="7" spans="1:39" x14ac:dyDescent="0.25">
      <c r="A7" s="24" t="s">
        <v>4</v>
      </c>
      <c r="B7" s="25">
        <f>SUMIFS(Sheet2!$AB:$AB,Sheet2!$F:$F,4,Sheet2!$C:$C,$A7,Sheet2!$L:$L,4)</f>
        <v>106653</v>
      </c>
      <c r="C7" s="26"/>
      <c r="D7" s="26"/>
      <c r="E7" s="25">
        <f>SUMIFS(Sheet2!$AC:$AC,Sheet2!$F:$F,4,Sheet2!$C:$C,$A7,Sheet2!$L:$L,4)</f>
        <v>36988</v>
      </c>
      <c r="F7" s="27"/>
      <c r="G7" s="28">
        <f t="shared" si="0"/>
        <v>0.34680693463850054</v>
      </c>
      <c r="H7" s="25">
        <f>SUMIFS(Sheet2!$AB:$AB,Sheet2!$F:$F,1,Sheet2!$C:$C,$A7,Sheet2!$L:$L,2)</f>
        <v>108483</v>
      </c>
      <c r="I7" s="26"/>
      <c r="J7" s="26"/>
      <c r="K7" s="25">
        <f>SUMIFS(Sheet2!$AC:$AC,Sheet2!$F:$F,1,Sheet2!$C:$C,$A7,Sheet2!$L:$L,2)</f>
        <v>78633</v>
      </c>
      <c r="L7" s="27"/>
      <c r="M7" s="28">
        <f t="shared" si="1"/>
        <v>0.72484168026326701</v>
      </c>
      <c r="N7" s="25">
        <f>SUMIFS(Sheet2!$AB:$AB,Sheet2!$F:$F,1,Sheet2!$C:$C,$A7,Sheet2!$L:$L,3)</f>
        <v>2</v>
      </c>
      <c r="O7" s="26"/>
      <c r="P7" s="26"/>
      <c r="Q7" s="25">
        <f>SUMIFS(Sheet2!$AC:$AC,Sheet2!$F:$F,1,Sheet2!$C:$C,$A7,Sheet2!$L:$L,3)</f>
        <v>2</v>
      </c>
      <c r="R7" s="27"/>
      <c r="S7" s="28">
        <f t="shared" si="2"/>
        <v>1</v>
      </c>
      <c r="T7" s="12"/>
      <c r="U7" s="25">
        <f>SUMIFS(Sheet2!$AB:$AB,Sheet2!$F:$F,2,Sheet2!$C:$C,$A7,Sheet2!$L:$L,2)</f>
        <v>26839</v>
      </c>
      <c r="V7" s="26"/>
      <c r="W7" s="26"/>
      <c r="X7" s="25">
        <f>SUMIFS(Sheet2!$AC:$AC,Sheet2!$F:$F,2,Sheet2!$C:$C,$A7,Sheet2!$L:$L,2)</f>
        <v>20644</v>
      </c>
      <c r="Y7" s="27"/>
      <c r="Z7" s="28">
        <f t="shared" si="3"/>
        <v>0.76917917955214432</v>
      </c>
      <c r="AA7" s="25">
        <f>SUMIFS(Sheet2!$AB:$AB,Sheet2!$F:$F,2,Sheet2!$C:$C,$A7,Sheet2!$L:$L,3)</f>
        <v>476</v>
      </c>
      <c r="AB7" s="26"/>
      <c r="AC7" s="26"/>
      <c r="AD7" s="25">
        <f>SUMIFS(Sheet2!$AC:$AC,Sheet2!$F:$F,2,Sheet2!$C:$C,$A7,Sheet2!$L:$L,3)</f>
        <v>270</v>
      </c>
      <c r="AE7" s="27"/>
      <c r="AF7" s="28">
        <f t="shared" si="4"/>
        <v>0.5672268907563025</v>
      </c>
      <c r="AH7" s="43">
        <f t="shared" si="5"/>
        <v>1.8436068324069209E-5</v>
      </c>
      <c r="AI7" s="8"/>
    </row>
    <row r="8" spans="1:39" x14ac:dyDescent="0.25">
      <c r="A8" s="24" t="s">
        <v>5</v>
      </c>
      <c r="B8" s="25">
        <f>SUMIFS(Sheet2!$AB:$AB,Sheet2!$F:$F,4,Sheet2!$C:$C,$A8,Sheet2!$L:$L,4)</f>
        <v>1739</v>
      </c>
      <c r="C8" s="26"/>
      <c r="D8" s="26"/>
      <c r="E8" s="25">
        <f>SUMIFS(Sheet2!$AC:$AC,Sheet2!$F:$F,4,Sheet2!$C:$C,$A8,Sheet2!$L:$L,4)</f>
        <v>613</v>
      </c>
      <c r="F8" s="27"/>
      <c r="G8" s="28">
        <f t="shared" si="0"/>
        <v>0.3525014376078206</v>
      </c>
      <c r="H8" s="25">
        <f>SUMIFS(Sheet2!$AB:$AB,Sheet2!$F:$F,1,Sheet2!$C:$C,$A8,Sheet2!$L:$L,2)</f>
        <v>23162</v>
      </c>
      <c r="I8" s="26"/>
      <c r="J8" s="26"/>
      <c r="K8" s="25">
        <f>SUMIFS(Sheet2!$AC:$AC,Sheet2!$F:$F,1,Sheet2!$C:$C,$A8,Sheet2!$L:$L,2)</f>
        <v>13364</v>
      </c>
      <c r="L8" s="27"/>
      <c r="M8" s="28">
        <f t="shared" si="1"/>
        <v>0.57697953544598912</v>
      </c>
      <c r="N8" s="25">
        <f>SUMIFS(Sheet2!$AB:$AB,Sheet2!$F:$F,1,Sheet2!$C:$C,$A8,Sheet2!$L:$L,3)</f>
        <v>1112</v>
      </c>
      <c r="O8" s="26"/>
      <c r="P8" s="26"/>
      <c r="Q8" s="25">
        <f>SUMIFS(Sheet2!$AC:$AC,Sheet2!$F:$F,1,Sheet2!$C:$C,$A8,Sheet2!$L:$L,3)</f>
        <v>272</v>
      </c>
      <c r="R8" s="27"/>
      <c r="S8" s="28">
        <f t="shared" si="2"/>
        <v>0.2446043165467626</v>
      </c>
      <c r="T8" s="12"/>
      <c r="U8" s="25">
        <f>SUMIFS(Sheet2!$AB:$AB,Sheet2!$F:$F,2,Sheet2!$C:$C,$A8,Sheet2!$L:$L,2)</f>
        <v>2831</v>
      </c>
      <c r="V8" s="26"/>
      <c r="W8" s="26"/>
      <c r="X8" s="25">
        <f>SUMIFS(Sheet2!$AC:$AC,Sheet2!$F:$F,2,Sheet2!$C:$C,$A8,Sheet2!$L:$L,2)</f>
        <v>2107</v>
      </c>
      <c r="Y8" s="27"/>
      <c r="Z8" s="28">
        <f t="shared" si="3"/>
        <v>0.74425997880607564</v>
      </c>
      <c r="AA8" s="25">
        <f>SUMIFS(Sheet2!$AB:$AB,Sheet2!$F:$F,2,Sheet2!$C:$C,$A8,Sheet2!$L:$L,3)</f>
        <v>14</v>
      </c>
      <c r="AB8" s="26"/>
      <c r="AC8" s="26"/>
      <c r="AD8" s="25">
        <f>SUMIFS(Sheet2!$AC:$AC,Sheet2!$F:$F,2,Sheet2!$C:$C,$A8,Sheet2!$L:$L,3)</f>
        <v>6</v>
      </c>
      <c r="AE8" s="27"/>
      <c r="AF8" s="28">
        <f t="shared" si="4"/>
        <v>0.42857142857142855</v>
      </c>
      <c r="AH8" s="43">
        <f t="shared" si="5"/>
        <v>4.80096710128659E-2</v>
      </c>
      <c r="AI8" s="8"/>
    </row>
    <row r="9" spans="1:39" x14ac:dyDescent="0.25">
      <c r="A9" s="24" t="s">
        <v>18</v>
      </c>
      <c r="B9" s="25">
        <f>SUMIFS(Sheet2!$AB:$AB,Sheet2!$F:$F,4,Sheet2!$C:$C,$A9,Sheet2!$L:$L,4)</f>
        <v>0</v>
      </c>
      <c r="C9" s="26"/>
      <c r="D9" s="26"/>
      <c r="E9" s="25">
        <f>SUMIFS(Sheet2!$AC:$AC,Sheet2!$F:$F,4,Sheet2!$C:$C,$A9,Sheet2!$L:$L,4)</f>
        <v>0</v>
      </c>
      <c r="F9" s="27"/>
      <c r="G9" s="28" t="e">
        <f t="shared" si="0"/>
        <v>#DIV/0!</v>
      </c>
      <c r="H9" s="25">
        <f>SUMIFS(Sheet2!$AB:$AB,Sheet2!$F:$F,1,Sheet2!$C:$C,$A9,Sheet2!$L:$L,2)</f>
        <v>432</v>
      </c>
      <c r="I9" s="26"/>
      <c r="J9" s="26"/>
      <c r="K9" s="25">
        <f>SUMIFS(Sheet2!$AC:$AC,Sheet2!$F:$F,1,Sheet2!$C:$C,$A9,Sheet2!$L:$L,2)</f>
        <v>163</v>
      </c>
      <c r="L9" s="27"/>
      <c r="M9" s="28">
        <f t="shared" si="1"/>
        <v>0.37731481481481483</v>
      </c>
      <c r="N9" s="25">
        <f>SUMIFS(Sheet2!$AB:$AB,Sheet2!$F:$F,1,Sheet2!$C:$C,$A9,Sheet2!$L:$L,3)</f>
        <v>0</v>
      </c>
      <c r="O9" s="26"/>
      <c r="P9" s="26"/>
      <c r="Q9" s="25">
        <f>SUMIFS(Sheet2!$AC:$AC,Sheet2!$F:$F,1,Sheet2!$C:$C,$A9,Sheet2!$L:$L,3)</f>
        <v>0</v>
      </c>
      <c r="R9" s="27"/>
      <c r="S9" s="28" t="e">
        <f t="shared" si="2"/>
        <v>#DIV/0!</v>
      </c>
      <c r="T9" s="12"/>
      <c r="U9" s="25">
        <f>SUMIFS(Sheet2!$AB:$AB,Sheet2!$F:$F,2,Sheet2!$C:$C,$A9,Sheet2!$L:$L,2)</f>
        <v>1</v>
      </c>
      <c r="V9" s="26"/>
      <c r="W9" s="26"/>
      <c r="X9" s="25">
        <f>SUMIFS(Sheet2!$AC:$AC,Sheet2!$F:$F,2,Sheet2!$C:$C,$A9,Sheet2!$L:$L,2)</f>
        <v>1</v>
      </c>
      <c r="Y9" s="27"/>
      <c r="Z9" s="28">
        <f t="shared" si="3"/>
        <v>1</v>
      </c>
      <c r="AA9" s="25">
        <f>SUMIFS(Sheet2!$AB:$AB,Sheet2!$F:$F,2,Sheet2!$C:$C,$A9,Sheet2!$L:$L,3)</f>
        <v>8</v>
      </c>
      <c r="AB9" s="26"/>
      <c r="AC9" s="26"/>
      <c r="AD9" s="25">
        <f>SUMIFS(Sheet2!$AC:$AC,Sheet2!$F:$F,2,Sheet2!$C:$C,$A9,Sheet2!$L:$L,3)</f>
        <v>1</v>
      </c>
      <c r="AE9" s="27"/>
      <c r="AF9" s="28">
        <f t="shared" si="4"/>
        <v>0.125</v>
      </c>
      <c r="AH9" s="43" t="str">
        <f t="shared" si="5"/>
        <v/>
      </c>
      <c r="AI9" s="8"/>
    </row>
    <row r="10" spans="1:39" x14ac:dyDescent="0.25">
      <c r="A10" s="24" t="s">
        <v>6</v>
      </c>
      <c r="B10" s="25">
        <f>SUMIFS(Sheet2!$AB:$AB,Sheet2!$F:$F,4,Sheet2!$C:$C,$A10,Sheet2!$L:$L,4)</f>
        <v>2282</v>
      </c>
      <c r="C10" s="26"/>
      <c r="D10" s="26"/>
      <c r="E10" s="25">
        <f>SUMIFS(Sheet2!$AC:$AC,Sheet2!$F:$F,4,Sheet2!$C:$C,$A10,Sheet2!$L:$L,4)</f>
        <v>623</v>
      </c>
      <c r="F10" s="27"/>
      <c r="G10" s="28">
        <f t="shared" si="0"/>
        <v>0.27300613496932513</v>
      </c>
      <c r="H10" s="25">
        <f>SUMIFS(Sheet2!$AB:$AB,Sheet2!$F:$F,1,Sheet2!$C:$C,$A10,Sheet2!$L:$L,2)</f>
        <v>2546</v>
      </c>
      <c r="I10" s="26"/>
      <c r="J10" s="26"/>
      <c r="K10" s="25">
        <f>SUMIFS(Sheet2!$AC:$AC,Sheet2!$F:$F,1,Sheet2!$C:$C,$A10,Sheet2!$L:$L,2)</f>
        <v>1437</v>
      </c>
      <c r="L10" s="27"/>
      <c r="M10" s="28">
        <f t="shared" si="1"/>
        <v>0.56441476826394343</v>
      </c>
      <c r="N10" s="25">
        <f>SUMIFS(Sheet2!$AB:$AB,Sheet2!$F:$F,1,Sheet2!$C:$C,$A10,Sheet2!$L:$L,3)</f>
        <v>0</v>
      </c>
      <c r="O10" s="26"/>
      <c r="P10" s="26"/>
      <c r="Q10" s="25">
        <f>SUMIFS(Sheet2!$AC:$AC,Sheet2!$F:$F,1,Sheet2!$C:$C,$A10,Sheet2!$L:$L,3)</f>
        <v>0</v>
      </c>
      <c r="R10" s="27"/>
      <c r="S10" s="28" t="e">
        <f t="shared" si="2"/>
        <v>#DIV/0!</v>
      </c>
      <c r="T10" s="12"/>
      <c r="U10" s="25">
        <f>SUMIFS(Sheet2!$AB:$AB,Sheet2!$F:$F,2,Sheet2!$C:$C,$A10,Sheet2!$L:$L,2)</f>
        <v>1016</v>
      </c>
      <c r="V10" s="26"/>
      <c r="W10" s="26"/>
      <c r="X10" s="25">
        <f>SUMIFS(Sheet2!$AC:$AC,Sheet2!$F:$F,2,Sheet2!$C:$C,$A10,Sheet2!$L:$L,2)</f>
        <v>588</v>
      </c>
      <c r="Y10" s="27"/>
      <c r="Z10" s="28">
        <f t="shared" si="3"/>
        <v>0.57874015748031493</v>
      </c>
      <c r="AA10" s="25">
        <f>SUMIFS(Sheet2!$AB:$AB,Sheet2!$F:$F,2,Sheet2!$C:$C,$A10,Sheet2!$L:$L,3)</f>
        <v>33</v>
      </c>
      <c r="AB10" s="26"/>
      <c r="AC10" s="26"/>
      <c r="AD10" s="25">
        <f>SUMIFS(Sheet2!$AC:$AC,Sheet2!$F:$F,2,Sheet2!$C:$C,$A10,Sheet2!$L:$L,3)</f>
        <v>11</v>
      </c>
      <c r="AE10" s="27"/>
      <c r="AF10" s="28">
        <f t="shared" si="4"/>
        <v>0.33333333333333331</v>
      </c>
      <c r="AH10" s="43" t="str">
        <f t="shared" si="5"/>
        <v/>
      </c>
      <c r="AI10" s="8"/>
    </row>
    <row r="11" spans="1:39" x14ac:dyDescent="0.25">
      <c r="A11" s="24" t="s">
        <v>7</v>
      </c>
      <c r="B11" s="25">
        <f>SUMIFS(Sheet2!$AB:$AB,Sheet2!$F:$F,4,Sheet2!$C:$C,$A11,Sheet2!$L:$L,4)</f>
        <v>1825</v>
      </c>
      <c r="C11" s="26"/>
      <c r="D11" s="26"/>
      <c r="E11" s="25">
        <f>SUMIFS(Sheet2!$AC:$AC,Sheet2!$F:$F,4,Sheet2!$C:$C,$A11,Sheet2!$L:$L,4)</f>
        <v>523</v>
      </c>
      <c r="F11" s="27"/>
      <c r="G11" s="28">
        <f t="shared" si="0"/>
        <v>0.28657534246575345</v>
      </c>
      <c r="H11" s="25">
        <f>SUMIFS(Sheet2!$AB:$AB,Sheet2!$F:$F,1,Sheet2!$C:$C,$A11,Sheet2!$L:$L,2)</f>
        <v>5651</v>
      </c>
      <c r="I11" s="26"/>
      <c r="J11" s="26"/>
      <c r="K11" s="25">
        <f>SUMIFS(Sheet2!$AC:$AC,Sheet2!$F:$F,1,Sheet2!$C:$C,$A11,Sheet2!$L:$L,2)</f>
        <v>3032</v>
      </c>
      <c r="L11" s="27"/>
      <c r="M11" s="28">
        <f t="shared" si="1"/>
        <v>0.53654220491948323</v>
      </c>
      <c r="N11" s="25">
        <f>SUMIFS(Sheet2!$AB:$AB,Sheet2!$F:$F,1,Sheet2!$C:$C,$A11,Sheet2!$L:$L,3)</f>
        <v>349</v>
      </c>
      <c r="O11" s="26"/>
      <c r="P11" s="26"/>
      <c r="Q11" s="25">
        <f>SUMIFS(Sheet2!$AC:$AC,Sheet2!$F:$F,1,Sheet2!$C:$C,$A11,Sheet2!$L:$L,3)</f>
        <v>145</v>
      </c>
      <c r="R11" s="27"/>
      <c r="S11" s="28">
        <f t="shared" si="2"/>
        <v>0.41547277936962751</v>
      </c>
      <c r="T11" s="12"/>
      <c r="U11" s="25">
        <f>SUMIFS(Sheet2!$AB:$AB,Sheet2!$F:$F,2,Sheet2!$C:$C,$A11,Sheet2!$L:$L,2)</f>
        <v>2767</v>
      </c>
      <c r="V11" s="26"/>
      <c r="W11" s="26"/>
      <c r="X11" s="25">
        <f>SUMIFS(Sheet2!$AC:$AC,Sheet2!$F:$F,2,Sheet2!$C:$C,$A11,Sheet2!$L:$L,2)</f>
        <v>1499</v>
      </c>
      <c r="Y11" s="27"/>
      <c r="Z11" s="28">
        <f t="shared" si="3"/>
        <v>0.54174195880014453</v>
      </c>
      <c r="AA11" s="25">
        <f>SUMIFS(Sheet2!$AB:$AB,Sheet2!$F:$F,2,Sheet2!$C:$C,$A11,Sheet2!$L:$L,3)</f>
        <v>655</v>
      </c>
      <c r="AB11" s="26"/>
      <c r="AC11" s="26"/>
      <c r="AD11" s="25">
        <f>SUMIFS(Sheet2!$AC:$AC,Sheet2!$F:$F,2,Sheet2!$C:$C,$A11,Sheet2!$L:$L,3)</f>
        <v>366</v>
      </c>
      <c r="AE11" s="27"/>
      <c r="AF11" s="28">
        <f t="shared" si="4"/>
        <v>0.55877862595419847</v>
      </c>
      <c r="AH11" s="43">
        <f t="shared" si="5"/>
        <v>6.1758980711378517E-2</v>
      </c>
      <c r="AI11" s="8"/>
    </row>
    <row r="12" spans="1:39" x14ac:dyDescent="0.25">
      <c r="A12" s="24" t="s">
        <v>8</v>
      </c>
      <c r="B12" s="25">
        <f>SUMIFS(Sheet2!$AB:$AB,Sheet2!$F:$F,4,Sheet2!$C:$C,$A12,Sheet2!$L:$L,4)</f>
        <v>1024</v>
      </c>
      <c r="C12" s="26"/>
      <c r="D12" s="26"/>
      <c r="E12" s="25">
        <f>SUMIFS(Sheet2!$AC:$AC,Sheet2!$F:$F,4,Sheet2!$C:$C,$A12,Sheet2!$L:$L,4)</f>
        <v>322</v>
      </c>
      <c r="F12" s="27"/>
      <c r="G12" s="28">
        <f t="shared" si="0"/>
        <v>0.314453125</v>
      </c>
      <c r="H12" s="25">
        <f>SUMIFS(Sheet2!$AB:$AB,Sheet2!$F:$F,1,Sheet2!$C:$C,$A12,Sheet2!$L:$L,2)</f>
        <v>4998</v>
      </c>
      <c r="I12" s="26"/>
      <c r="J12" s="26"/>
      <c r="K12" s="25">
        <f>SUMIFS(Sheet2!$AC:$AC,Sheet2!$F:$F,1,Sheet2!$C:$C,$A12,Sheet2!$L:$L,2)</f>
        <v>2622</v>
      </c>
      <c r="L12" s="27"/>
      <c r="M12" s="28">
        <f t="shared" si="1"/>
        <v>0.52460984393757504</v>
      </c>
      <c r="N12" s="25">
        <f>SUMIFS(Sheet2!$AB:$AB,Sheet2!$F:$F,1,Sheet2!$C:$C,$A12,Sheet2!$L:$L,3)</f>
        <v>947</v>
      </c>
      <c r="O12" s="26"/>
      <c r="P12" s="26"/>
      <c r="Q12" s="25">
        <f>SUMIFS(Sheet2!$AC:$AC,Sheet2!$F:$F,1,Sheet2!$C:$C,$A12,Sheet2!$L:$L,3)</f>
        <v>318</v>
      </c>
      <c r="R12" s="27"/>
      <c r="S12" s="28">
        <f t="shared" si="2"/>
        <v>0.33579725448785641</v>
      </c>
      <c r="T12" s="12"/>
      <c r="U12" s="25">
        <f>SUMIFS(Sheet2!$AB:$AB,Sheet2!$F:$F,2,Sheet2!$C:$C,$A12,Sheet2!$L:$L,2)</f>
        <v>649</v>
      </c>
      <c r="V12" s="26"/>
      <c r="W12" s="26"/>
      <c r="X12" s="25">
        <f>SUMIFS(Sheet2!$AC:$AC,Sheet2!$F:$F,2,Sheet2!$C:$C,$A12,Sheet2!$L:$L,2)</f>
        <v>375</v>
      </c>
      <c r="Y12" s="27"/>
      <c r="Z12" s="28">
        <f t="shared" si="3"/>
        <v>0.57781201848998465</v>
      </c>
      <c r="AA12" s="25">
        <f>SUMIFS(Sheet2!$AB:$AB,Sheet2!$F:$F,2,Sheet2!$C:$C,$A12,Sheet2!$L:$L,3)</f>
        <v>94</v>
      </c>
      <c r="AB12" s="26"/>
      <c r="AC12" s="26"/>
      <c r="AD12" s="25">
        <f>SUMIFS(Sheet2!$AC:$AC,Sheet2!$F:$F,2,Sheet2!$C:$C,$A12,Sheet2!$L:$L,3)</f>
        <v>1</v>
      </c>
      <c r="AE12" s="27"/>
      <c r="AF12" s="28">
        <f t="shared" si="4"/>
        <v>1.0638297872340425E-2</v>
      </c>
      <c r="AH12" s="43">
        <f t="shared" si="5"/>
        <v>0.18947579031612646</v>
      </c>
      <c r="AI12" s="8"/>
    </row>
    <row r="13" spans="1:39" x14ac:dyDescent="0.25">
      <c r="A13" s="24" t="s">
        <v>9</v>
      </c>
      <c r="B13" s="25">
        <f>SUMIFS(Sheet2!$AB:$AB,Sheet2!$F:$F,4,Sheet2!$C:$C,$A13,Sheet2!$L:$L,3)</f>
        <v>3282</v>
      </c>
      <c r="C13" s="26"/>
      <c r="D13" s="26"/>
      <c r="E13" s="25">
        <f>SUMIFS(Sheet2!$AC:$AC,Sheet2!$F:$F,4,Sheet2!$C:$C,$A13,Sheet2!$L:$L,3)</f>
        <v>742</v>
      </c>
      <c r="F13" s="27"/>
      <c r="G13" s="28">
        <f t="shared" si="0"/>
        <v>0.22608165752589884</v>
      </c>
      <c r="H13" s="25">
        <f>SUMIFS(Sheet2!$AB:$AB,Sheet2!$F:$F,1,Sheet2!$C:$C,$A13,Sheet2!$L:$L,2)</f>
        <v>7559</v>
      </c>
      <c r="I13" s="26"/>
      <c r="J13" s="26"/>
      <c r="K13" s="25">
        <f>SUMIFS(Sheet2!$AC:$AC,Sheet2!$F:$F,1,Sheet2!$C:$C,$A13,Sheet2!$L:$L,2)</f>
        <v>4036</v>
      </c>
      <c r="L13" s="27"/>
      <c r="M13" s="28">
        <f t="shared" si="1"/>
        <v>0.53393305992856199</v>
      </c>
      <c r="N13" s="25">
        <f>SUMIFS(Sheet2!$AB:$AB,Sheet2!$F:$F,1,Sheet2!$C:$C,$A13,Sheet2!$L:$L,3)</f>
        <v>4</v>
      </c>
      <c r="O13" s="26"/>
      <c r="P13" s="26"/>
      <c r="Q13" s="25">
        <f>SUMIFS(Sheet2!$AC:$AC,Sheet2!$F:$F,1,Sheet2!$C:$C,$A13,Sheet2!$L:$L,3)</f>
        <v>0</v>
      </c>
      <c r="R13" s="27"/>
      <c r="S13" s="28">
        <f t="shared" si="2"/>
        <v>0</v>
      </c>
      <c r="T13" s="12"/>
      <c r="U13" s="25">
        <f>SUMIFS(Sheet2!$AB:$AB,Sheet2!$F:$F,2,Sheet2!$C:$C,$A13,Sheet2!$L:$L,2)</f>
        <v>0</v>
      </c>
      <c r="V13" s="26"/>
      <c r="W13" s="26"/>
      <c r="X13" s="25">
        <f>SUMIFS(Sheet2!$AC:$AC,Sheet2!$F:$F,2,Sheet2!$C:$C,$A13,Sheet2!$L:$L,2)</f>
        <v>0</v>
      </c>
      <c r="Y13" s="27"/>
      <c r="Z13" s="28" t="e">
        <f t="shared" si="3"/>
        <v>#DIV/0!</v>
      </c>
      <c r="AA13" s="25">
        <f>SUMIFS(Sheet2!$AB:$AB,Sheet2!$F:$F,2,Sheet2!$C:$C,$A13,Sheet2!$L:$L,3)</f>
        <v>0</v>
      </c>
      <c r="AB13" s="26"/>
      <c r="AC13" s="26"/>
      <c r="AD13" s="25">
        <f>SUMIFS(Sheet2!$AC:$AC,Sheet2!$F:$F,2,Sheet2!$C:$C,$A13,Sheet2!$L:$L,3)</f>
        <v>0</v>
      </c>
      <c r="AE13" s="27"/>
      <c r="AF13" s="28" t="e">
        <f t="shared" si="4"/>
        <v>#DIV/0!</v>
      </c>
      <c r="AH13" s="43">
        <f t="shared" si="5"/>
        <v>5.2917052520174627E-4</v>
      </c>
      <c r="AI13" s="8"/>
    </row>
    <row r="14" spans="1:39" x14ac:dyDescent="0.25">
      <c r="A14" s="24" t="s">
        <v>10</v>
      </c>
      <c r="B14" s="25">
        <f>SUMIFS(Sheet2!$AB:$AB,Sheet2!$F:$F,4,Sheet2!$C:$C,$A14,Sheet2!$L:$L,4)</f>
        <v>6343</v>
      </c>
      <c r="C14" s="26"/>
      <c r="D14" s="26"/>
      <c r="E14" s="25">
        <f>SUMIFS(Sheet2!$AC:$AC,Sheet2!$F:$F,4,Sheet2!$C:$C,$A14,Sheet2!$L:$L,4)</f>
        <v>1661</v>
      </c>
      <c r="F14" s="27"/>
      <c r="G14" s="28">
        <f t="shared" si="0"/>
        <v>0.2618634715434337</v>
      </c>
      <c r="H14" s="25">
        <f>SUMIFS(Sheet2!$AB:$AB,Sheet2!$F:$F,1,Sheet2!$C:$C,$A14,Sheet2!$L:$L,2)</f>
        <v>6666</v>
      </c>
      <c r="I14" s="26"/>
      <c r="J14" s="26"/>
      <c r="K14" s="25">
        <f>SUMIFS(Sheet2!$AC:$AC,Sheet2!$F:$F,1,Sheet2!$C:$C,$A14,Sheet2!$L:$L,2)</f>
        <v>3245</v>
      </c>
      <c r="L14" s="27"/>
      <c r="M14" s="28">
        <f t="shared" si="1"/>
        <v>0.48679867986798681</v>
      </c>
      <c r="N14" s="25">
        <f>SUMIFS(Sheet2!$AB:$AB,Sheet2!$F:$F,1,Sheet2!$C:$C,$A14,Sheet2!$L:$L,3)</f>
        <v>420</v>
      </c>
      <c r="O14" s="26"/>
      <c r="P14" s="26"/>
      <c r="Q14" s="25">
        <f>SUMIFS(Sheet2!$AC:$AC,Sheet2!$F:$F,1,Sheet2!$C:$C,$A14,Sheet2!$L:$L,3)</f>
        <v>89</v>
      </c>
      <c r="R14" s="27"/>
      <c r="S14" s="28">
        <f t="shared" si="2"/>
        <v>0.2119047619047619</v>
      </c>
      <c r="T14" s="12"/>
      <c r="U14" s="25">
        <f>SUMIFS(Sheet2!$AB:$AB,Sheet2!$F:$F,2,Sheet2!$C:$C,$A14,Sheet2!$L:$L,2)</f>
        <v>161</v>
      </c>
      <c r="V14" s="26"/>
      <c r="W14" s="26"/>
      <c r="X14" s="25">
        <f>SUMIFS(Sheet2!$AC:$AC,Sheet2!$F:$F,2,Sheet2!$C:$C,$A14,Sheet2!$L:$L,2)</f>
        <v>73</v>
      </c>
      <c r="Y14" s="27"/>
      <c r="Z14" s="28">
        <f t="shared" si="3"/>
        <v>0.453416149068323</v>
      </c>
      <c r="AA14" s="25">
        <f>SUMIFS(Sheet2!$AB:$AB,Sheet2!$F:$F,2,Sheet2!$C:$C,$A14,Sheet2!$L:$L,3)</f>
        <v>0</v>
      </c>
      <c r="AB14" s="26"/>
      <c r="AC14" s="26"/>
      <c r="AD14" s="25">
        <f>SUMIFS(Sheet2!$AC:$AC,Sheet2!$F:$F,2,Sheet2!$C:$C,$A14,Sheet2!$L:$L,3)</f>
        <v>0</v>
      </c>
      <c r="AE14" s="27"/>
      <c r="AF14" s="28" t="e">
        <f t="shared" si="4"/>
        <v>#DIV/0!</v>
      </c>
      <c r="AH14" s="43">
        <f t="shared" si="5"/>
        <v>6.3006300630063003E-2</v>
      </c>
      <c r="AI14" s="8"/>
    </row>
    <row r="15" spans="1:39" x14ac:dyDescent="0.25">
      <c r="A15" s="24" t="s">
        <v>11</v>
      </c>
      <c r="B15" s="25">
        <f>SUMIFS(Sheet2!$AB:$AB,Sheet2!$F:$F,4,Sheet2!$C:$C,$A15,Sheet2!$L:$L,4)</f>
        <v>1278</v>
      </c>
      <c r="C15" s="26"/>
      <c r="D15" s="26"/>
      <c r="E15" s="25">
        <f>SUMIFS(Sheet2!$AC:$AC,Sheet2!$F:$F,4,Sheet2!$C:$C,$A15,Sheet2!$L:$L,4)</f>
        <v>505</v>
      </c>
      <c r="F15" s="27"/>
      <c r="G15" s="28">
        <f t="shared" si="0"/>
        <v>0.39514866979655711</v>
      </c>
      <c r="H15" s="25">
        <f>SUMIFS(Sheet2!$AB:$AB,Sheet2!$F:$F,1,Sheet2!$C:$C,$A15,Sheet2!$L:$L,2)</f>
        <v>5115</v>
      </c>
      <c r="I15" s="26"/>
      <c r="J15" s="26"/>
      <c r="K15" s="25">
        <f>SUMIFS(Sheet2!$AC:$AC,Sheet2!$F:$F,1,Sheet2!$C:$C,$A15,Sheet2!$L:$L,2)</f>
        <v>3089</v>
      </c>
      <c r="L15" s="27"/>
      <c r="M15" s="28">
        <f t="shared" si="1"/>
        <v>0.60391006842619743</v>
      </c>
      <c r="N15" s="25">
        <f>SUMIFS(Sheet2!$AB:$AB,Sheet2!$F:$F,1,Sheet2!$C:$C,$A15,Sheet2!$L:$L,3)</f>
        <v>136</v>
      </c>
      <c r="O15" s="26"/>
      <c r="P15" s="26"/>
      <c r="Q15" s="25">
        <f>SUMIFS(Sheet2!$AC:$AC,Sheet2!$F:$F,1,Sheet2!$C:$C,$A15,Sheet2!$L:$L,3)</f>
        <v>22</v>
      </c>
      <c r="R15" s="27"/>
      <c r="S15" s="28">
        <f t="shared" si="2"/>
        <v>0.16176470588235295</v>
      </c>
      <c r="T15" s="12"/>
      <c r="U15" s="25">
        <f>SUMIFS(Sheet2!$AB:$AB,Sheet2!$F:$F,2,Sheet2!$C:$C,$A15,Sheet2!$L:$L,2)</f>
        <v>718</v>
      </c>
      <c r="V15" s="26"/>
      <c r="W15" s="26"/>
      <c r="X15" s="25">
        <f>SUMIFS(Sheet2!$AC:$AC,Sheet2!$F:$F,2,Sheet2!$C:$C,$A15,Sheet2!$L:$L,2)</f>
        <v>406</v>
      </c>
      <c r="Y15" s="27"/>
      <c r="Z15" s="28">
        <f t="shared" si="3"/>
        <v>0.56545961002785516</v>
      </c>
      <c r="AA15" s="25">
        <f>SUMIFS(Sheet2!$AB:$AB,Sheet2!$F:$F,2,Sheet2!$C:$C,$A15,Sheet2!$L:$L,3)</f>
        <v>259</v>
      </c>
      <c r="AB15" s="26"/>
      <c r="AC15" s="26"/>
      <c r="AD15" s="25">
        <f>SUMIFS(Sheet2!$AC:$AC,Sheet2!$F:$F,2,Sheet2!$C:$C,$A15,Sheet2!$L:$L,3)</f>
        <v>64</v>
      </c>
      <c r="AE15" s="27"/>
      <c r="AF15" s="28">
        <f t="shared" si="4"/>
        <v>0.24710424710424711</v>
      </c>
      <c r="AH15" s="43">
        <f t="shared" si="5"/>
        <v>2.6588465298142717E-2</v>
      </c>
      <c r="AI15" s="8"/>
    </row>
    <row r="16" spans="1:39" x14ac:dyDescent="0.25">
      <c r="A16" s="24" t="s">
        <v>199</v>
      </c>
      <c r="B16" s="25">
        <f>SUMIFS(Sheet2!$AB:$AB,Sheet2!$F:$F,4,Sheet2!$C:$C,$A16,Sheet2!$L:$L,3)</f>
        <v>214</v>
      </c>
      <c r="C16" s="26"/>
      <c r="D16" s="26"/>
      <c r="E16" s="25">
        <f>SUMIFS(Sheet2!$AC:$AC,Sheet2!$F:$F,4,Sheet2!$C:$C,$A16,Sheet2!$L:$L,3)</f>
        <v>79</v>
      </c>
      <c r="F16" s="27"/>
      <c r="G16" s="28">
        <f t="shared" si="0"/>
        <v>0.36915887850467288</v>
      </c>
      <c r="H16" s="25">
        <f>SUMIFS(Sheet2!$AB:$AB,Sheet2!$F:$F,1,Sheet2!$C:$C,$A16,Sheet2!$L:$L,2)</f>
        <v>0</v>
      </c>
      <c r="I16" s="26"/>
      <c r="J16" s="26"/>
      <c r="K16" s="25">
        <f>SUMIFS(Sheet2!$AC:$AC,Sheet2!$F:$F,1,Sheet2!$C:$C,$A16,Sheet2!$L:$L,2)</f>
        <v>0</v>
      </c>
      <c r="L16" s="27"/>
      <c r="M16" s="28" t="e">
        <f t="shared" si="1"/>
        <v>#DIV/0!</v>
      </c>
      <c r="N16" s="25">
        <f>SUMIFS(Sheet2!$AB:$AB,Sheet2!$F:$F,1,Sheet2!$C:$C,$A16,Sheet2!$L:$L,3)</f>
        <v>0</v>
      </c>
      <c r="O16" s="26"/>
      <c r="P16" s="26"/>
      <c r="Q16" s="25">
        <f>SUMIFS(Sheet2!$AC:$AC,Sheet2!$F:$F,1,Sheet2!$C:$C,$A16,Sheet2!$L:$L,3)</f>
        <v>0</v>
      </c>
      <c r="R16" s="27"/>
      <c r="S16" s="28" t="e">
        <f t="shared" si="2"/>
        <v>#DIV/0!</v>
      </c>
      <c r="T16" s="12"/>
      <c r="U16" s="25">
        <f>SUMIFS(Sheet2!$AB:$AB,Sheet2!$F:$F,2,Sheet2!$C:$C,$A16,Sheet2!$L:$L,2)</f>
        <v>0</v>
      </c>
      <c r="V16" s="26"/>
      <c r="W16" s="26"/>
      <c r="X16" s="25">
        <f>SUMIFS(Sheet2!$AC:$AC,Sheet2!$F:$F,2,Sheet2!$C:$C,$A16,Sheet2!$L:$L,2)</f>
        <v>0</v>
      </c>
      <c r="Y16" s="27"/>
      <c r="Z16" s="28" t="e">
        <f t="shared" si="3"/>
        <v>#DIV/0!</v>
      </c>
      <c r="AA16" s="25">
        <f>SUMIFS(Sheet2!$AB:$AB,Sheet2!$F:$F,2,Sheet2!$C:$C,$A16,Sheet2!$L:$L,3)</f>
        <v>0</v>
      </c>
      <c r="AB16" s="26"/>
      <c r="AC16" s="26"/>
      <c r="AD16" s="25">
        <f>SUMIFS(Sheet2!$AC:$AC,Sheet2!$F:$F,2,Sheet2!$C:$C,$A16,Sheet2!$L:$L,3)</f>
        <v>0</v>
      </c>
      <c r="AE16" s="27"/>
      <c r="AF16" s="28" t="e">
        <f t="shared" si="4"/>
        <v>#DIV/0!</v>
      </c>
      <c r="AH16" s="43" t="str">
        <f t="shared" si="5"/>
        <v/>
      </c>
      <c r="AI16" s="8"/>
    </row>
    <row r="17" spans="1:35" x14ac:dyDescent="0.25">
      <c r="A17" s="24" t="s">
        <v>12</v>
      </c>
      <c r="B17" s="25">
        <f>SUMIFS(Sheet2!$AB:$AB,Sheet2!$F:$F,4,Sheet2!$C:$C,$A17,Sheet2!$L:$L,4)</f>
        <v>10220</v>
      </c>
      <c r="C17" s="26"/>
      <c r="D17" s="26"/>
      <c r="E17" s="25">
        <f>SUMIFS(Sheet2!$AC:$AC,Sheet2!$F:$F,4,Sheet2!$C:$C,$A17,Sheet2!$L:$L,4)</f>
        <v>2140</v>
      </c>
      <c r="F17" s="27"/>
      <c r="G17" s="28">
        <f t="shared" si="0"/>
        <v>0.20939334637964774</v>
      </c>
      <c r="H17" s="25">
        <f>SUMIFS(Sheet2!$AB:$AB,Sheet2!$F:$F,1,Sheet2!$C:$C,$A17,Sheet2!$L:$L,2)</f>
        <v>11221</v>
      </c>
      <c r="I17" s="26"/>
      <c r="J17" s="26"/>
      <c r="K17" s="25">
        <f>SUMIFS(Sheet2!$AC:$AC,Sheet2!$F:$F,1,Sheet2!$C:$C,$A17,Sheet2!$L:$L,2)</f>
        <v>7222</v>
      </c>
      <c r="L17" s="27"/>
      <c r="M17" s="28">
        <f t="shared" si="1"/>
        <v>0.64361465110061489</v>
      </c>
      <c r="N17" s="25">
        <f>SUMIFS(Sheet2!$AB:$AB,Sheet2!$F:$F,1,Sheet2!$C:$C,$A17,Sheet2!$L:$L,3)</f>
        <v>0</v>
      </c>
      <c r="O17" s="26"/>
      <c r="P17" s="26"/>
      <c r="Q17" s="25">
        <f>SUMIFS(Sheet2!$AC:$AC,Sheet2!$F:$F,1,Sheet2!$C:$C,$A17,Sheet2!$L:$L,3)</f>
        <v>0</v>
      </c>
      <c r="R17" s="27"/>
      <c r="S17" s="28" t="e">
        <f t="shared" si="2"/>
        <v>#DIV/0!</v>
      </c>
      <c r="T17" s="12"/>
      <c r="U17" s="25">
        <f>SUMIFS(Sheet2!$AB:$AB,Sheet2!$F:$F,2,Sheet2!$C:$C,$A17,Sheet2!$L:$L,2)</f>
        <v>4319</v>
      </c>
      <c r="V17" s="26"/>
      <c r="W17" s="26"/>
      <c r="X17" s="25">
        <f>SUMIFS(Sheet2!$AC:$AC,Sheet2!$F:$F,2,Sheet2!$C:$C,$A17,Sheet2!$L:$L,2)</f>
        <v>3055</v>
      </c>
      <c r="Y17" s="27"/>
      <c r="Z17" s="28">
        <f t="shared" si="3"/>
        <v>0.70733966195878673</v>
      </c>
      <c r="AA17" s="25">
        <f>SUMIFS(Sheet2!$AB:$AB,Sheet2!$F:$F,2,Sheet2!$C:$C,$A17,Sheet2!$L:$L,3)</f>
        <v>4</v>
      </c>
      <c r="AB17" s="26"/>
      <c r="AC17" s="26"/>
      <c r="AD17" s="25">
        <f>SUMIFS(Sheet2!$AC:$AC,Sheet2!$F:$F,2,Sheet2!$C:$C,$A17,Sheet2!$L:$L,3)</f>
        <v>1</v>
      </c>
      <c r="AE17" s="27"/>
      <c r="AF17" s="28">
        <f t="shared" si="4"/>
        <v>0.25</v>
      </c>
      <c r="AH17" s="43" t="str">
        <f t="shared" si="5"/>
        <v/>
      </c>
      <c r="AI17" s="8"/>
    </row>
    <row r="18" spans="1:35" x14ac:dyDescent="0.25">
      <c r="A18" s="24" t="s">
        <v>13</v>
      </c>
      <c r="B18" s="25">
        <f>SUMIFS(Sheet2!$AB:$AB,Sheet2!$F:$F,4,Sheet2!$C:$C,$A18,Sheet2!$L:$L,4)</f>
        <v>1602</v>
      </c>
      <c r="C18" s="26"/>
      <c r="D18" s="26"/>
      <c r="E18" s="25">
        <f>SUMIFS(Sheet2!$AC:$AC,Sheet2!$F:$F,4,Sheet2!$C:$C,$A18,Sheet2!$L:$L,4)</f>
        <v>1041</v>
      </c>
      <c r="F18" s="27"/>
      <c r="G18" s="28">
        <f t="shared" si="0"/>
        <v>0.64981273408239704</v>
      </c>
      <c r="H18" s="25">
        <f>SUMIFS(Sheet2!$AB:$AB,Sheet2!$F:$F,1,Sheet2!$C:$C,$A18,Sheet2!$L:$L,2)</f>
        <v>4849</v>
      </c>
      <c r="I18" s="26"/>
      <c r="J18" s="26"/>
      <c r="K18" s="25">
        <f>SUMIFS(Sheet2!$AC:$AC,Sheet2!$F:$F,1,Sheet2!$C:$C,$A18,Sheet2!$L:$L,2)</f>
        <v>2722</v>
      </c>
      <c r="L18" s="27"/>
      <c r="M18" s="28">
        <f t="shared" si="1"/>
        <v>0.56135285625902243</v>
      </c>
      <c r="N18" s="25">
        <f>SUMIFS(Sheet2!$AB:$AB,Sheet2!$F:$F,1,Sheet2!$C:$C,$A18,Sheet2!$L:$L,3)</f>
        <v>296</v>
      </c>
      <c r="O18" s="26"/>
      <c r="P18" s="26"/>
      <c r="Q18" s="25">
        <f>SUMIFS(Sheet2!$AC:$AC,Sheet2!$F:$F,1,Sheet2!$C:$C,$A18,Sheet2!$L:$L,3)</f>
        <v>78</v>
      </c>
      <c r="R18" s="27"/>
      <c r="S18" s="28">
        <f t="shared" si="2"/>
        <v>0.26351351351351349</v>
      </c>
      <c r="T18" s="12"/>
      <c r="U18" s="25">
        <f>SUMIFS(Sheet2!$AB:$AB,Sheet2!$F:$F,2,Sheet2!$C:$C,$A18,Sheet2!$L:$L,2)</f>
        <v>971</v>
      </c>
      <c r="V18" s="26"/>
      <c r="W18" s="26"/>
      <c r="X18" s="25">
        <f>SUMIFS(Sheet2!$AC:$AC,Sheet2!$F:$F,2,Sheet2!$C:$C,$A18,Sheet2!$L:$L,2)</f>
        <v>631</v>
      </c>
      <c r="Y18" s="27"/>
      <c r="Z18" s="28">
        <f t="shared" si="3"/>
        <v>0.64984552008238927</v>
      </c>
      <c r="AA18" s="25">
        <f>SUMIFS(Sheet2!$AB:$AB,Sheet2!$F:$F,2,Sheet2!$C:$C,$A18,Sheet2!$L:$L,3)</f>
        <v>2</v>
      </c>
      <c r="AB18" s="26"/>
      <c r="AC18" s="26"/>
      <c r="AD18" s="25">
        <f>SUMIFS(Sheet2!$AC:$AC,Sheet2!$F:$F,2,Sheet2!$C:$C,$A18,Sheet2!$L:$L,3)</f>
        <v>1</v>
      </c>
      <c r="AE18" s="27"/>
      <c r="AF18" s="28">
        <f t="shared" si="4"/>
        <v>0.5</v>
      </c>
      <c r="AH18" s="43">
        <f t="shared" si="5"/>
        <v>6.1043514126624045E-2</v>
      </c>
      <c r="AI18" s="8"/>
    </row>
    <row r="19" spans="1:35" x14ac:dyDescent="0.25">
      <c r="A19" s="24" t="s">
        <v>14</v>
      </c>
      <c r="B19" s="25">
        <f>SUMIFS(Sheet2!$AB:$AB,Sheet2!$F:$F,4,Sheet2!$C:$C,$A19,Sheet2!$L:$L,4)</f>
        <v>1845</v>
      </c>
      <c r="C19" s="26"/>
      <c r="D19" s="26"/>
      <c r="E19" s="25">
        <f>SUMIFS(Sheet2!$AC:$AC,Sheet2!$F:$F,4,Sheet2!$C:$C,$A19,Sheet2!$L:$L,4)</f>
        <v>619</v>
      </c>
      <c r="F19" s="27"/>
      <c r="G19" s="28">
        <f t="shared" si="0"/>
        <v>0.33550135501355016</v>
      </c>
      <c r="H19" s="25">
        <f>SUMIFS(Sheet2!$AB:$AB,Sheet2!$F:$F,1,Sheet2!$C:$C,$A19,Sheet2!$L:$L,2)</f>
        <v>11748</v>
      </c>
      <c r="I19" s="26"/>
      <c r="J19" s="26"/>
      <c r="K19" s="25">
        <f>SUMIFS(Sheet2!$AC:$AC,Sheet2!$F:$F,1,Sheet2!$C:$C,$A19,Sheet2!$L:$L,2)</f>
        <v>6441</v>
      </c>
      <c r="L19" s="27"/>
      <c r="M19" s="28">
        <f t="shared" si="1"/>
        <v>0.54826353421859042</v>
      </c>
      <c r="N19" s="25">
        <f>SUMIFS(Sheet2!$AB:$AB,Sheet2!$F:$F,1,Sheet2!$C:$C,$A19,Sheet2!$L:$L,3)</f>
        <v>2755</v>
      </c>
      <c r="O19" s="26"/>
      <c r="P19" s="26"/>
      <c r="Q19" s="25">
        <f>SUMIFS(Sheet2!$AC:$AC,Sheet2!$F:$F,1,Sheet2!$C:$C,$A19,Sheet2!$L:$L,3)</f>
        <v>853</v>
      </c>
      <c r="R19" s="27"/>
      <c r="S19" s="28">
        <f t="shared" si="2"/>
        <v>0.30961887477313976</v>
      </c>
      <c r="T19" s="12"/>
      <c r="U19" s="25">
        <f>SUMIFS(Sheet2!$AB:$AB,Sheet2!$F:$F,2,Sheet2!$C:$C,$A19,Sheet2!$L:$L,2)</f>
        <v>4621</v>
      </c>
      <c r="V19" s="26"/>
      <c r="W19" s="26"/>
      <c r="X19" s="25">
        <f>SUMIFS(Sheet2!$AC:$AC,Sheet2!$F:$F,2,Sheet2!$C:$C,$A19,Sheet2!$L:$L,2)</f>
        <v>3573</v>
      </c>
      <c r="Y19" s="27"/>
      <c r="Z19" s="28">
        <f t="shared" si="3"/>
        <v>0.77320926206448826</v>
      </c>
      <c r="AA19" s="25">
        <f>SUMIFS(Sheet2!$AB:$AB,Sheet2!$F:$F,2,Sheet2!$C:$C,$A19,Sheet2!$L:$L,3)</f>
        <v>281</v>
      </c>
      <c r="AB19" s="26"/>
      <c r="AC19" s="26"/>
      <c r="AD19" s="25">
        <f>SUMIFS(Sheet2!$AC:$AC,Sheet2!$F:$F,2,Sheet2!$C:$C,$A19,Sheet2!$L:$L,3)</f>
        <v>60</v>
      </c>
      <c r="AE19" s="27"/>
      <c r="AF19" s="28">
        <f t="shared" si="4"/>
        <v>0.21352313167259787</v>
      </c>
      <c r="AH19" s="43">
        <f t="shared" si="5"/>
        <v>0.23450800136193395</v>
      </c>
      <c r="AI19" s="8"/>
    </row>
    <row r="20" spans="1:35" x14ac:dyDescent="0.25">
      <c r="A20" s="24" t="s">
        <v>15</v>
      </c>
      <c r="B20" s="25">
        <f>SUMIFS(Sheet2!$AB:$AB,Sheet2!$F:$F,4,Sheet2!$C:$C,$A20,Sheet2!$L:$L,4)</f>
        <v>1667</v>
      </c>
      <c r="C20" s="26"/>
      <c r="D20" s="26"/>
      <c r="E20" s="25">
        <f>SUMIFS(Sheet2!$AC:$AC,Sheet2!$F:$F,4,Sheet2!$C:$C,$A20,Sheet2!$L:$L,4)</f>
        <v>623</v>
      </c>
      <c r="F20" s="27"/>
      <c r="G20" s="28">
        <f t="shared" si="0"/>
        <v>0.37372525494901021</v>
      </c>
      <c r="H20" s="25">
        <f>SUMIFS(Sheet2!$AB:$AB,Sheet2!$F:$F,1,Sheet2!$C:$C,$A20,Sheet2!$L:$L,2)</f>
        <v>18875</v>
      </c>
      <c r="I20" s="26"/>
      <c r="J20" s="26"/>
      <c r="K20" s="25">
        <f>SUMIFS(Sheet2!$AC:$AC,Sheet2!$F:$F,1,Sheet2!$C:$C,$A20,Sheet2!$L:$L,2)</f>
        <v>12764</v>
      </c>
      <c r="L20" s="27"/>
      <c r="M20" s="28">
        <f t="shared" si="1"/>
        <v>0.67623841059602652</v>
      </c>
      <c r="N20" s="25">
        <f>SUMIFS(Sheet2!$AB:$AB,Sheet2!$F:$F,1,Sheet2!$C:$C,$A20,Sheet2!$L:$L,3)</f>
        <v>49</v>
      </c>
      <c r="O20" s="26"/>
      <c r="P20" s="26"/>
      <c r="Q20" s="25">
        <f>SUMIFS(Sheet2!$AC:$AC,Sheet2!$F:$F,1,Sheet2!$C:$C,$A20,Sheet2!$L:$L,3)</f>
        <v>10</v>
      </c>
      <c r="R20" s="27"/>
      <c r="S20" s="28">
        <f t="shared" si="2"/>
        <v>0.20408163265306123</v>
      </c>
      <c r="T20" s="12"/>
      <c r="U20" s="25">
        <f>SUMIFS(Sheet2!$AB:$AB,Sheet2!$F:$F,2,Sheet2!$C:$C,$A20,Sheet2!$L:$L,2)</f>
        <v>6382</v>
      </c>
      <c r="V20" s="26"/>
      <c r="W20" s="26"/>
      <c r="X20" s="25">
        <f>SUMIFS(Sheet2!$AC:$AC,Sheet2!$F:$F,2,Sheet2!$C:$C,$A20,Sheet2!$L:$L,2)</f>
        <v>4758</v>
      </c>
      <c r="Y20" s="27"/>
      <c r="Z20" s="28">
        <f t="shared" si="3"/>
        <v>0.74553431526167346</v>
      </c>
      <c r="AA20" s="25">
        <f>SUMIFS(Sheet2!$AB:$AB,Sheet2!$F:$F,2,Sheet2!$C:$C,$A20,Sheet2!$L:$L,3)</f>
        <v>67</v>
      </c>
      <c r="AB20" s="26"/>
      <c r="AC20" s="26"/>
      <c r="AD20" s="25">
        <f>SUMIFS(Sheet2!$AC:$AC,Sheet2!$F:$F,2,Sheet2!$C:$C,$A20,Sheet2!$L:$L,3)</f>
        <v>30</v>
      </c>
      <c r="AE20" s="27"/>
      <c r="AF20" s="28">
        <f t="shared" si="4"/>
        <v>0.44776119402985076</v>
      </c>
      <c r="AH20" s="43">
        <f t="shared" si="5"/>
        <v>2.596026490066225E-3</v>
      </c>
      <c r="AI20" s="8"/>
    </row>
    <row r="21" spans="1:35" x14ac:dyDescent="0.25">
      <c r="A21" s="24" t="s">
        <v>16</v>
      </c>
      <c r="B21" s="25">
        <f>SUMIFS(Sheet2!$AB:$AB,Sheet2!$F:$F,4,Sheet2!$C:$C,$A21,Sheet2!$L:$L,4)</f>
        <v>1302</v>
      </c>
      <c r="C21" s="26"/>
      <c r="D21" s="26"/>
      <c r="E21" s="25">
        <f>SUMIFS(Sheet2!$AC:$AC,Sheet2!$F:$F,4,Sheet2!$C:$C,$A21,Sheet2!$L:$L,4)</f>
        <v>485</v>
      </c>
      <c r="F21" s="27"/>
      <c r="G21" s="28">
        <f t="shared" si="0"/>
        <v>0.37250384024577571</v>
      </c>
      <c r="H21" s="25">
        <f>SUMIFS(Sheet2!$AB:$AB,Sheet2!$F:$F,1,Sheet2!$C:$C,$A21,Sheet2!$L:$L,2)</f>
        <v>1531</v>
      </c>
      <c r="I21" s="26"/>
      <c r="J21" s="26"/>
      <c r="K21" s="25">
        <f>SUMIFS(Sheet2!$AC:$AC,Sheet2!$F:$F,1,Sheet2!$C:$C,$A21,Sheet2!$L:$L,2)</f>
        <v>932</v>
      </c>
      <c r="L21" s="27"/>
      <c r="M21" s="28">
        <f t="shared" si="1"/>
        <v>0.60875244937949058</v>
      </c>
      <c r="N21" s="25">
        <f>SUMIFS(Sheet2!$AB:$AB,Sheet2!$F:$F,1,Sheet2!$C:$C,$A21,Sheet2!$L:$L,3)</f>
        <v>0</v>
      </c>
      <c r="O21" s="26"/>
      <c r="P21" s="26"/>
      <c r="Q21" s="25">
        <f>SUMIFS(Sheet2!$AC:$AC,Sheet2!$F:$F,1,Sheet2!$C:$C,$A21,Sheet2!$L:$L,3)</f>
        <v>0</v>
      </c>
      <c r="R21" s="27"/>
      <c r="S21" s="28" t="e">
        <f t="shared" si="2"/>
        <v>#DIV/0!</v>
      </c>
      <c r="T21" s="12"/>
      <c r="U21" s="25">
        <f>SUMIFS(Sheet2!$AB:$AB,Sheet2!$F:$F,2,Sheet2!$C:$C,$A21,Sheet2!$L:$L,2)</f>
        <v>0</v>
      </c>
      <c r="V21" s="26"/>
      <c r="W21" s="26"/>
      <c r="X21" s="25">
        <f>SUMIFS(Sheet2!$AC:$AC,Sheet2!$F:$F,2,Sheet2!$C:$C,$A21,Sheet2!$L:$L,2)</f>
        <v>0</v>
      </c>
      <c r="Y21" s="27"/>
      <c r="Z21" s="28" t="e">
        <f t="shared" si="3"/>
        <v>#DIV/0!</v>
      </c>
      <c r="AA21" s="25">
        <f>SUMIFS(Sheet2!$AB:$AB,Sheet2!$F:$F,2,Sheet2!$C:$C,$A21,Sheet2!$L:$L,3)</f>
        <v>0</v>
      </c>
      <c r="AB21" s="26"/>
      <c r="AC21" s="26"/>
      <c r="AD21" s="25">
        <f>SUMIFS(Sheet2!$AC:$AC,Sheet2!$F:$F,2,Sheet2!$C:$C,$A21,Sheet2!$L:$L,3)</f>
        <v>0</v>
      </c>
      <c r="AE21" s="27"/>
      <c r="AF21" s="28" t="e">
        <f t="shared" si="4"/>
        <v>#DIV/0!</v>
      </c>
      <c r="AH21" s="43" t="str">
        <f t="shared" si="5"/>
        <v/>
      </c>
      <c r="AI21" s="8"/>
    </row>
    <row r="22" spans="1:35" x14ac:dyDescent="0.25">
      <c r="A22" s="24" t="s">
        <v>17</v>
      </c>
      <c r="B22" s="25">
        <f>SUM(B5:B21)</f>
        <v>152447</v>
      </c>
      <c r="C22" s="26"/>
      <c r="D22" s="26"/>
      <c r="E22" s="25">
        <f>SUM(E5:E21)</f>
        <v>49090</v>
      </c>
      <c r="F22" s="27"/>
      <c r="G22" s="28">
        <f t="shared" si="0"/>
        <v>0.32201355225094624</v>
      </c>
      <c r="H22" s="25">
        <f>SUM(H5:H21)</f>
        <v>236665</v>
      </c>
      <c r="I22" s="26"/>
      <c r="J22" s="26"/>
      <c r="K22" s="25">
        <f>SUM(K5:K21)</f>
        <v>154867</v>
      </c>
      <c r="L22" s="27"/>
      <c r="M22" s="28">
        <f t="shared" si="1"/>
        <v>0.65437221388883016</v>
      </c>
      <c r="N22" s="25">
        <f>SUM(N5:N21)</f>
        <v>6837</v>
      </c>
      <c r="O22" s="26"/>
      <c r="P22" s="26"/>
      <c r="Q22" s="25">
        <f>SUM(Q5:Q21)</f>
        <v>1964</v>
      </c>
      <c r="R22" s="27"/>
      <c r="S22" s="28">
        <f t="shared" si="2"/>
        <v>0.28726049436887524</v>
      </c>
      <c r="T22" s="12"/>
      <c r="U22" s="25">
        <f>SUM(U5:U21)</f>
        <v>52096</v>
      </c>
      <c r="V22" s="26"/>
      <c r="W22" s="26"/>
      <c r="X22" s="25">
        <f>SUM(X5:X21)</f>
        <v>38238</v>
      </c>
      <c r="Y22" s="27"/>
      <c r="Z22" s="28">
        <f t="shared" si="3"/>
        <v>0.73399109336609336</v>
      </c>
      <c r="AA22" s="25">
        <f>SUM(AA5:AA21)</f>
        <v>1898</v>
      </c>
      <c r="AB22" s="26"/>
      <c r="AC22" s="26"/>
      <c r="AD22" s="25">
        <f>SUM(AD5:AD21)</f>
        <v>811</v>
      </c>
      <c r="AE22" s="27"/>
      <c r="AF22" s="28">
        <f t="shared" si="4"/>
        <v>0.42729188619599578</v>
      </c>
      <c r="AH22" s="43">
        <f t="shared" si="5"/>
        <v>2.8888935837576322E-2</v>
      </c>
      <c r="AI22" s="8"/>
    </row>
    <row r="23" spans="1:35" x14ac:dyDescent="0.25">
      <c r="A23" s="24" t="s">
        <v>20</v>
      </c>
      <c r="B23" s="25">
        <f>SUMIFS(Sheet2!$AB:$AB,Sheet2!$F:$F,4,Sheet2!$L:$L,4)</f>
        <v>545920</v>
      </c>
      <c r="C23" s="29"/>
      <c r="D23" s="29"/>
      <c r="E23" s="25">
        <f>SUMIFS(Sheet2!$AC:$AC,Sheet2!$F:$F,4,Sheet2!$L:$L,4)</f>
        <v>164936</v>
      </c>
      <c r="F23" s="30"/>
      <c r="G23" s="31">
        <f t="shared" si="0"/>
        <v>0.30212485345838219</v>
      </c>
      <c r="H23" s="25">
        <f>SUMIFS(Sheet2!$AB:$AB,Sheet2!$F:$F,1,Sheet2!$L:$L,2)</f>
        <v>1025008</v>
      </c>
      <c r="I23" s="29"/>
      <c r="J23" s="29"/>
      <c r="K23" s="25">
        <f>SUMIFS(Sheet2!$AC:$AC,Sheet2!$F:$F,1,Sheet2!$L:$L,2)</f>
        <v>652081</v>
      </c>
      <c r="L23" s="30"/>
      <c r="M23" s="31">
        <f t="shared" si="1"/>
        <v>0.63617162012394046</v>
      </c>
      <c r="N23" s="25">
        <f>SUMIFS(Sheet2!$AB:$AB,Sheet2!$F:$F,1,Sheet2!$L:$L,3)</f>
        <v>61699</v>
      </c>
      <c r="O23" s="29"/>
      <c r="P23" s="29"/>
      <c r="Q23" s="25">
        <f>SUMIFS(Sheet2!$AC:$AC,Sheet2!$F:$F,1,Sheet2!$L:$L,3)</f>
        <v>22310</v>
      </c>
      <c r="R23" s="30"/>
      <c r="S23" s="31">
        <f t="shared" si="2"/>
        <v>0.36159419115382746</v>
      </c>
      <c r="T23" s="13"/>
      <c r="U23" s="25">
        <f>SUMIFS(Sheet2!$AB:$AB,Sheet2!$F:$F,2,Sheet2!$L:$L,2)</f>
        <v>484424</v>
      </c>
      <c r="V23" s="29"/>
      <c r="W23" s="29"/>
      <c r="X23" s="25">
        <f>SUMIFS(Sheet2!$AC:$AC,Sheet2!$F:$F,2,Sheet2!$L:$L,2)</f>
        <v>331504</v>
      </c>
      <c r="Y23" s="30"/>
      <c r="Z23" s="31">
        <f t="shared" si="3"/>
        <v>0.68432612752464783</v>
      </c>
      <c r="AA23" s="25">
        <f>SUMIFS(Sheet2!$AB:$AB,Sheet2!$F:$F,2,Sheet2!$L:$L,3)</f>
        <v>24032</v>
      </c>
      <c r="AB23" s="29"/>
      <c r="AC23" s="29"/>
      <c r="AD23" s="25">
        <f>SUMIFS(Sheet2!$AC:$AC,Sheet2!$F:$F,2,Sheet2!$L:$L,3)</f>
        <v>10555</v>
      </c>
      <c r="AE23" s="30"/>
      <c r="AF23" s="31">
        <f t="shared" si="4"/>
        <v>0.43920605858854861</v>
      </c>
      <c r="AH23" s="43">
        <f t="shared" si="5"/>
        <v>6.0193676537158736E-2</v>
      </c>
      <c r="AI23" s="8"/>
    </row>
  </sheetData>
  <mergeCells count="8">
    <mergeCell ref="U1:AF1"/>
    <mergeCell ref="U2:Z2"/>
    <mergeCell ref="AA2:AF2"/>
    <mergeCell ref="B1:G1"/>
    <mergeCell ref="B2:G2"/>
    <mergeCell ref="H2:M2"/>
    <mergeCell ref="N2:S2"/>
    <mergeCell ref="H1:S1"/>
  </mergeCells>
  <conditionalFormatting sqref="B5:B23">
    <cfRule type="cellIs" dxfId="9" priority="49" operator="lessThan">
      <formula>50</formula>
    </cfRule>
  </conditionalFormatting>
  <conditionalFormatting sqref="E5:E23">
    <cfRule type="cellIs" dxfId="8" priority="9" operator="lessThan">
      <formula>50</formula>
    </cfRule>
  </conditionalFormatting>
  <conditionalFormatting sqref="H5:H23">
    <cfRule type="cellIs" dxfId="7" priority="8" operator="lessThan">
      <formula>50</formula>
    </cfRule>
  </conditionalFormatting>
  <conditionalFormatting sqref="K5:K23">
    <cfRule type="cellIs" dxfId="6" priority="7" operator="lessThan">
      <formula>50</formula>
    </cfRule>
  </conditionalFormatting>
  <conditionalFormatting sqref="N5:N23">
    <cfRule type="cellIs" dxfId="5" priority="6" operator="lessThan">
      <formula>50</formula>
    </cfRule>
  </conditionalFormatting>
  <conditionalFormatting sqref="Q5:Q23">
    <cfRule type="cellIs" dxfId="4" priority="5" operator="lessThan">
      <formula>50</formula>
    </cfRule>
  </conditionalFormatting>
  <conditionalFormatting sqref="U5:U23">
    <cfRule type="cellIs" dxfId="3" priority="4" operator="lessThan">
      <formula>50</formula>
    </cfRule>
  </conditionalFormatting>
  <conditionalFormatting sqref="X5:X23">
    <cfRule type="cellIs" dxfId="2" priority="3" operator="lessThan">
      <formula>50</formula>
    </cfRule>
  </conditionalFormatting>
  <conditionalFormatting sqref="AA5:AA23">
    <cfRule type="cellIs" dxfId="1" priority="2" operator="lessThan">
      <formula>50</formula>
    </cfRule>
  </conditionalFormatting>
  <conditionalFormatting sqref="AD5:AD23">
    <cfRule type="cellIs" dxfId="0" priority="1" operator="lessThan">
      <formula>50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f c 5 5 5 a d - 8 1 0 e - 4 2 a 8 - 8 2 4 6 - 9 f b 5 c 6 6 4 9 c 9 f "   x m l n s = " h t t p : / / s c h e m a s . m i c r o s o f t . c o m / D a t a M a s h u p " > A A A A A G 8 I A A B Q S w M E F A A C A A g A K l D 8 W u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C p Q /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q U P x a n J T c m 2 g F A A B P E g A A E w A c A E Z v c m 1 1 b G F z L 1 N l Y 3 R p b 2 4 x L m 0 g o h g A K K A U A A A A A A A A A A A A A A A A A A A A A A A A A A A A 5 V f d b 9 s 2 E H 8 P k P + B U F 9 s g N D s I O n Q F X 5 w b S f z m j q p 7 X Q o n K C g J U b m K o k Z S b U O g v z v O 3 5 I o m R 7 2 f a y A e t D z D v 9 + L s P 3 v F Y S S P F e I 4 W 9 r f / 9 v j o + E h u i K A x u p i f 9 P q v L 3 m e o A F K q T o + Q v B v w Q s R U d B M t h F N w 1 + 5 + L r m / G v n n K U 0 H P F c 0 V z J T n D x 0 6 2 Q 0 e b 2 n E Q K v Q O A v B 0 T R W 6 X Z J 1 S d N K / r d n D b S q 3 Q R e j v E h T j J Q o a B d b Y z X o y 2 J D q Q K z 1 v 7 T a q p o N g h q Q I D f s z w e B A Y X 3 D 2 v t L k 7 x / M q u B Y 8 4 w q i + p m S m A o Z A J X x J X R f n L 7 T N o n R y i G G a b q I S E q E H G g f 7 7 o V + W h D 8 g S 4 l 4 8 P t C Z e C p L L e y 6 y E U + L L N c f Z W e P J / j p K S h y p l g c Y D T N 1 e v T U G O f M X o K W C 5 V n o F e g Q Y p u l V G n Q g t 7 6 i l I u u 1 2 F X D 4 X K x S x 7 B a Q m e 7 n 6 I a Z K A 8 2 r P l v 7 Z m k g W 7 X 7 Z 6 1 D E N 1 y o H X V K v 9 F 0 D 7 h o m 3 y u c 3 w h e P E A W Z v z 7 9 7 h G W 2 n d Q K a b K G I 0 q t g P r m Y X s 3 0 q s p O n b 4 6 N V 4 y / P D 9 g O t o q g B s 1 N r 7 p 2 D k 3 K c k 2 q B L J l W 4 K L L O y k Q F t W K D z Y t s T Q X E d X z E 8 r 2 h 7 X T g j w c 7 c C S / h W M e F R m 0 3 D / r P 8 M d j h a f o P 1 W Y 5 q y j C k q B g G G O G z V y k H / F K N J H v G Y 5 c n g 9 V m v 1 8 f o Y w E V v F C P K R 3 U y 3 D G c 7 8 r / n L L 2 Y D + 2 4 3 W g v + b n f a 3 m u p A W + 5 0 m l Z X r d J E l 6 1 U a / / n b f m x o O K x b 1 u y 2 Z G L 3 9 N Q t x n 4 R j t B w t M 4 Y 7 m J 6 H o 4 H 8 P v y u y F K T W 5 n I y W 6 F U n v e 8 i t E r E X b j 6 T I m Y Q R X T + A 4 N F 8 i X c Q l k E Q A X J m M W 5 N Y V Q N r v i s 5 I R i u I E x 3 K / j X Q O U 1 g 7 F u c W 5 d U e h o b / Q 2 0 z H T H B 3 N C X 2 4 e Y i B 3 d h q q 2 q M a P q Y y E u x B V S Z 3 1 U 0 r Y 5 p c 6 C O 3 6 E p q g q 4 l V a f 3 a W J B l d Q M 1 m R 4 Z C p F F 6 P F e n J F G a k G s E 5 j S 4 c b Z 2 c / j i D w h I t H f 0 O l q y 1 E O x v a V h r 6 5 k Z d X h C i y 4 g T 9 s S q q 0 d O U v I g / X q q N E 3 3 5 y S i E 7 X J W c S U 8 7 6 p q u C C t u E 7 h 3 r w 6 5 + Q D C U j + Y h n a 2 i X e A 9 N 8 3 t J Z H 5 s B A u 6 L U t q 6 9 X e 1 n 7 a U 3 j b v Z 4 Z r i G L 9 T F P n S O 1 W M E I i 1 t H A S A n t k B 6 6 4 j H 7 n g r q Y V y N u o 6 8 B V 7 w r 2 O 1 J K V 2 F L Y V 5 L 6 0 P 3 K M v L e c O G a a 5 j W c g m U c G U m I r Q U w / i 3 Q s J c 7 X q 0 p a 6 9 Y 8 k V S Y f f i Y i l h X u K R t V q / G i 4 W O p N S m O I w S A i 0 X 3 K i e p 2 f 6 g g s 5 v L y + m 5 R t q r n z j j u N f 1 8 H o J 1 0 V c E H 3 E c + g o Y 8 j 8 O Z 9 f f U B X h Y p 4 R m X Y R B m b i U B + 0 q e z 2 W S O f r m a z m B m S s V U o d E y 9 I R R I Y R + e u n d L E L o a g Y k o b 0 7 Y T K w y K 7 H f q d 6 t P q g P 5 G 0 o G F 9 z x g u e L 5 Z q l o P d J H y 5 A O e t i n d p c I c b + V j 8 8 r R 5 F F L 9 6 L P f q 8 6 f k E d f a O P g V 0 0 4 Y 8 v e g + 9 a i n l 1 l G C B o j k V i 9 e 9 M 3 O G E s Q a Q I 4 i s a o 0 l S l 6 k W 2 K b w I p O s Q w w n 9 6 7 y q 7 g k g B G 0 t H 4 j Q z G X r V + m W G e b a n 3 A I C / q N m a r 0 n f q + o Z D Z T j k K B 3 2 o 8 z x G n X L s V Q q b p s E b J 7 Y j 7 i M u U F t 5 s k 9 5 W l q w t 4 z e e 9 Z z u g 8 s H U b w u M 7 0 w f Z q y 4 1 a d R 6 1 S 2 H w 5 k 2 p r 1 8 6 4 E P v 5 M T y 1 P e Q I f e z c D G / u r l G 7 z 4 3 N 2 N k E 4 h R 9 e T B U G 7 6 V Y O b Y Z W i N w M w K n O K U Z l M 3 O w 7 / X 8 i / w 2 A d 7 u n h P g D H O u G K o c D 8 q c w L i + Z d m 4 w O j R E 3 Z 1 5 e D h i 1 y A 6 x G 0 j P r 9 E s a n Q u H S q H E s Y e X M H 8 m C P v A x K u 1 4 h 4 F i C u y 4 8 l 7 0 X 8 N s / A F B L A Q I t A B Q A A g A I A C p Q / F r r q z h L p Q A A A P c A A A A S A A A A A A A A A A A A A A A A A A A A A A B D b 2 5 m a W c v U G F j a 2 F n Z S 5 4 b W x Q S w E C L Q A U A A I A C A A q U P x a D 8 r p q 6 Q A A A D p A A A A E w A A A A A A A A A A A A A A A A D x A A A A W 0 N v b n R l b n R f V H l w Z X N d L n h t b F B L A Q I t A B Q A A g A I A C p Q / F q c l N y b a A U A A E 8 S A A A T A A A A A A A A A A A A A A A A A O I B A A B G b 3 J t d W x h c y 9 T Z W N 0 a W 9 u M S 5 t U E s F B g A A A A A D A A M A w g A A A J c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8 4 A A A A A A A A X T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d S M j A x N k x v b m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1 N 0 Y X R l J n F 1 b 3 Q 7 L C Z x d W 9 0 O 1 J F R 0 l P T i Z x d W 9 0 O y w m c X V v d D t z d G F i Y n I m c X V v d D s s J n F 1 b 3 Q 7 Z 3 J 0 e X B l J n F 1 b 3 Q 7 L C Z x d W 9 0 O 3 N l Y 3 R v c i Z x d W 9 0 O y w m c X V v d D t j b 2 5 0 c m 9 s J n F 1 b 3 Q 7 L C Z x d W 9 0 O 2 R l Z 2 d y Y W 5 0 J n F 1 b 3 Q 7 L C Z x d W 9 0 O 2 M x N W J h c 2 l j J n F 1 b 3 Q 7 L C Z x d W 9 0 O 2 N v a G 9 y d C Z x d W 9 0 O y w m c X V v d D t s Z X Z l b C Z x d W 9 0 O y w m c X V v d D t 0 e X B l J n F 1 b 3 Q 7 L C Z x d W 9 0 O 0 N v d W 5 0 J n F 1 b 3 Q 7 X S I g L z 4 8 R W 5 0 c n k g V H l w Z T 0 i R m l s b E N v b H V t b l R 5 c G V z I i B W Y W x 1 Z T 0 i c 0 F B Q U d C Z 0 1 E Q X d N R 0 J n W U Y i I C 8 + P E V u d H J 5 I F R 5 c G U 9 I k Z p b G x M Y X N 0 V X B k Y X R l Z C I g V m F s d W U 9 I m Q y M D E 4 L T E x L T A 1 V D I y O j M x O j Q x L j k z M j g 1 N T R a I i A v P j x F b n R y e S B U e X B l P S J G a W x s R X J y b 3 J D b 3 V u d C I g V m F s d W U 9 I m w w I i A v P j x F b n R y e S B U e X B l P S J B Z G R l Z F R v R G F 0 Y U 1 v Z G V s I i B W Y W x 1 Z T 0 i b D A i I C 8 + P E V u d H J 5 I F R 5 c G U 9 I k Z p b G x D b 3 V u d C I g V m F s d W U 9 I m w 2 M j E z M C I g L z 4 8 R W 5 0 c n k g V H l w Z T 0 i R m l s b E V y c m 9 y Q 2 9 k Z S I g V m F s d W U 9 I n N V b m t u b 3 d u I i A v P j x F b n R y e S B U e X B l P S J O Y X Z p Z 2 F 0 a W 9 u U 3 R l c E 5 h b W U i I F Z h b H V l P S J z T m F 2 a W d h d G l v b i I g L z 4 8 R W 5 0 c n k g V H l w Z T 0 i U X V l c n l J R C I g V m F s d W U 9 I n M y M j R l N m Y 0 N S 1 l Y T Y 0 L T Q 0 Y j E t O T E w M i 1 m O T l i Y T E 2 N D M w Z T c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s m c X V v d D t T d G F 0 Z S Z x d W 9 0 O y w m c X V v d D t S R U d J T 0 4 m c X V v d D s s J n F 1 b 3 Q 7 c 3 R h Y m J y J n F 1 b 3 Q 7 L C Z x d W 9 0 O 2 d y d H l w Z S Z x d W 9 0 O y w m c X V v d D t z Z W N 0 b 3 I m c X V v d D s s J n F 1 b 3 Q 7 Y 2 9 u d H J v b C Z x d W 9 0 O y w m c X V v d D t k Z W d n c m F u d C Z x d W 9 0 O y w m c X V v d D t j M T V i Y X N p Y y Z x d W 9 0 O y w m c X V v d D t j b 2 h v c n Q m c X V v d D s s J n F 1 b 3 Q 7 b G V 2 Z W w m c X V v d D s s J n F 1 b 3 Q 7 d H l w Z S Z x d W 9 0 O 1 0 s J n F 1 b 3 Q 7 c X V l c n l S Z W x h d G l v b n N o a X B z J n F 1 b 3 Q 7 O l t d L C Z x d W 9 0 O 2 N v b H V t b k l k Z W 5 0 a X R p Z X M m c X V v d D s 6 W y Z x d W 9 0 O 1 N l Y 3 R p b 2 4 x L 0 d S M j A x N k x v b m c v R 3 J v d X B l Z C B S b 3 d z L n t T d G F 0 Z S w w f S Z x d W 9 0 O y w m c X V v d D t T Z W N 0 a W 9 u M S 9 H U j I w M T Z M b 2 5 n L 0 d y b 3 V w Z W Q g U m 9 3 c y 5 7 U k V H S U 9 O L D F 9 J n F 1 b 3 Q 7 L C Z x d W 9 0 O 1 N l Y 3 R p b 2 4 x L 0 d S M j A x N k x v b m c v R 3 J v d X B l Z C B S b 3 d z L n t z d G F i Y n I s M n 0 m c X V v d D s s J n F 1 b 3 Q 7 U 2 V j d G l v b j E v R 1 I y M D E 2 T G 9 u Z y 9 H c m 9 1 c G V k I F J v d 3 M u e 2 d y d H l w Z S w z f S Z x d W 9 0 O y w m c X V v d D t T Z W N 0 a W 9 u M S 9 H U j I w M T Z M b 2 5 n L 0 d y b 3 V w Z W Q g U m 9 3 c y 5 7 c 2 V j d G 9 y L D R 9 J n F 1 b 3 Q 7 L C Z x d W 9 0 O 1 N l Y 3 R p b 2 4 x L 0 d S M j A x N k x v b m c v R 3 J v d X B l Z C B S b 3 d z L n t j b 2 5 0 c m 9 s L D V 9 J n F 1 b 3 Q 7 L C Z x d W 9 0 O 1 N l Y 3 R p b 2 4 x L 0 d S M j A x N k x v b m c v R 3 J v d X B l Z C B S b 3 d z L n t k Z W d n c m F u d C w 2 f S Z x d W 9 0 O y w m c X V v d D t T Z W N 0 a W 9 u M S 9 H U j I w M T Z M b 2 5 n L 0 d y b 3 V w Z W Q g U m 9 3 c y 5 7 Y z E 1 Y m F z a W M s N 3 0 m c X V v d D s s J n F 1 b 3 Q 7 U 2 V j d G l v b j E v R 1 I y M D E 2 T G 9 u Z y 9 H c m 9 1 c G V k I F J v d 3 M u e 2 N v a G 9 y d C w 4 f S Z x d W 9 0 O y w m c X V v d D t T Z W N 0 a W 9 u M S 9 H U j I w M T Z M b 2 5 n L 0 d y b 3 V w Z W Q g U m 9 3 c y 5 7 b G V 2 Z W w s O X 0 m c X V v d D s s J n F 1 b 3 Q 7 U 2 V j d G l v b j E v R 1 I y M D E 2 T G 9 u Z y 9 H c m 9 1 c G V k I F J v d 3 M u e 3 R 5 c G U s M T B 9 J n F 1 b 3 Q 7 L C Z x d W 9 0 O 1 N l Y 3 R p b 2 4 x L 0 d S M j A x N k x v b m c v R 3 J v d X B l Z C B S b 3 d z L n t D b 3 V u d C w x M X 0 m c X V v d D t d L C Z x d W 9 0 O 0 N v b H V t b k N v d W 5 0 J n F 1 b 3 Q 7 O j E y L C Z x d W 9 0 O 0 t l e U N v b H V t b k 5 h b W V z J n F 1 b 3 Q 7 O l s m c X V v d D t T d G F 0 Z S Z x d W 9 0 O y w m c X V v d D t S R U d J T 0 4 m c X V v d D s s J n F 1 b 3 Q 7 c 3 R h Y m J y J n F 1 b 3 Q 7 L C Z x d W 9 0 O 2 d y d H l w Z S Z x d W 9 0 O y w m c X V v d D t z Z W N 0 b 3 I m c X V v d D s s J n F 1 b 3 Q 7 Y 2 9 u d H J v b C Z x d W 9 0 O y w m c X V v d D t k Z W d n c m F u d C Z x d W 9 0 O y w m c X V v d D t j M T V i Y X N p Y y Z x d W 9 0 O y w m c X V v d D t j b 2 h v c n Q m c X V v d D s s J n F 1 b 3 Q 7 b G V 2 Z W w m c X V v d D s s J n F 1 b 3 Q 7 d H l w Z S Z x d W 9 0 O 1 0 s J n F 1 b 3 Q 7 Q 2 9 s d W 1 u S W R l b n R p d G l l c y Z x d W 9 0 O z p b J n F 1 b 3 Q 7 U 2 V j d G l v b j E v R 1 I y M D E 2 T G 9 u Z y 9 H c m 9 1 c G V k I F J v d 3 M u e 1 N 0 Y X R l L D B 9 J n F 1 b 3 Q 7 L C Z x d W 9 0 O 1 N l Y 3 R p b 2 4 x L 0 d S M j A x N k x v b m c v R 3 J v d X B l Z C B S b 3 d z L n t S R U d J T 0 4 s M X 0 m c X V v d D s s J n F 1 b 3 Q 7 U 2 V j d G l v b j E v R 1 I y M D E 2 T G 9 u Z y 9 H c m 9 1 c G V k I F J v d 3 M u e 3 N 0 Y W J i c i w y f S Z x d W 9 0 O y w m c X V v d D t T Z W N 0 a W 9 u M S 9 H U j I w M T Z M b 2 5 n L 0 d y b 3 V w Z W Q g U m 9 3 c y 5 7 Z 3 J 0 e X B l L D N 9 J n F 1 b 3 Q 7 L C Z x d W 9 0 O 1 N l Y 3 R p b 2 4 x L 0 d S M j A x N k x v b m c v R 3 J v d X B l Z C B S b 3 d z L n t z Z W N 0 b 3 I s N H 0 m c X V v d D s s J n F 1 b 3 Q 7 U 2 V j d G l v b j E v R 1 I y M D E 2 T G 9 u Z y 9 H c m 9 1 c G V k I F J v d 3 M u e 2 N v b n R y b 2 w s N X 0 m c X V v d D s s J n F 1 b 3 Q 7 U 2 V j d G l v b j E v R 1 I y M D E 2 T G 9 u Z y 9 H c m 9 1 c G V k I F J v d 3 M u e 2 R l Z 2 d y Y W 5 0 L D Z 9 J n F 1 b 3 Q 7 L C Z x d W 9 0 O 1 N l Y 3 R p b 2 4 x L 0 d S M j A x N k x v b m c v R 3 J v d X B l Z C B S b 3 d z L n t j M T V i Y X N p Y y w 3 f S Z x d W 9 0 O y w m c X V v d D t T Z W N 0 a W 9 u M S 9 H U j I w M T Z M b 2 5 n L 0 d y b 3 V w Z W Q g U m 9 3 c y 5 7 Y 2 9 o b 3 J 0 L D h 9 J n F 1 b 3 Q 7 L C Z x d W 9 0 O 1 N l Y 3 R p b 2 4 x L 0 d S M j A x N k x v b m c v R 3 J v d X B l Z C B S b 3 d z L n t s Z X Z l b C w 5 f S Z x d W 9 0 O y w m c X V v d D t T Z W N 0 a W 9 u M S 9 H U j I w M T Z M b 2 5 n L 0 d y b 3 V w Z W Q g U m 9 3 c y 5 7 d H l w Z S w x M H 0 m c X V v d D s s J n F 1 b 3 Q 7 U 2 V j d G l v b j E v R 1 I y M D E 2 T G 9 u Z y 9 H c m 9 1 c G V k I F J v d 3 M u e 0 N v d W 5 0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1 I y M D E 2 T G 9 u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j I w M T Z M b 2 5 n L 0 d S M j A x N k x v b m d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j I w M T Z M b 2 5 n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M j A x N k x v b m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j I w M T Z M b 2 5 n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I y M D E 3 T G 9 u Z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M T U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C 0 w M V Q x O T o 0 M D o w M y 4 z N j Y 5 M T k 0 W i I g L z 4 8 R W 5 0 c n k g V H l w Z T 0 i R m l s b E N v b H V t b l R 5 c G V z I i B W Y W x 1 Z T 0 i c 0 J n W U d B d 0 1 E Q X d N R 0 J n W U Y i I C 8 + P E V u d H J 5 I F R 5 c G U 9 I k Z p b G x D b 2 x 1 b W 5 O Y W 1 l c y I g V m F s d W U 9 I n N b J n F 1 b 3 Q 7 U 3 R h d G U m c X V v d D s s J n F 1 b 3 Q 7 U k V H S U 9 O J n F 1 b 3 Q 7 L C Z x d W 9 0 O 3 N 0 Y W J i c i Z x d W 9 0 O y w m c X V v d D t n c n R 5 c G U m c X V v d D s s J n F 1 b 3 Q 7 c 2 V j d G 9 y J n F 1 b 3 Q 7 L C Z x d W 9 0 O 2 N v b n R y b 2 w m c X V v d D s s J n F 1 b 3 Q 7 Z G V n Z 3 J h b n Q m c X V v d D s s J n F 1 b 3 Q 7 Y z E 1 Y m F z a W M m c X V v d D s s J n F 1 b 3 Q 7 Y 2 9 o b 3 J 0 J n F 1 b 3 Q 7 L C Z x d W 9 0 O 2 x l d m V s J n F 1 b 3 Q 7 L C Z x d W 9 0 O 3 R 5 c G U m c X V v d D s s J n F 1 b 3 Q 7 Q 2 9 1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J n F 1 b 3 Q 7 U 3 R h d G U m c X V v d D s s J n F 1 b 3 Q 7 U k V H S U 9 O J n F 1 b 3 Q 7 L C Z x d W 9 0 O 3 N 0 Y W J i c i Z x d W 9 0 O y w m c X V v d D t n c n R 5 c G U m c X V v d D s s J n F 1 b 3 Q 7 c 2 V j d G 9 y J n F 1 b 3 Q 7 L C Z x d W 9 0 O 2 N v b n R y b 2 w m c X V v d D s s J n F 1 b 3 Q 7 Z G V n Z 3 J h b n Q m c X V v d D s s J n F 1 b 3 Q 7 Y z E 1 Y m F z a W M m c X V v d D s s J n F 1 b 3 Q 7 Y 2 9 o b 3 J 0 J n F 1 b 3 Q 7 L C Z x d W 9 0 O 2 x l d m V s J n F 1 b 3 Q 7 L C Z x d W 9 0 O 3 R 5 c G U m c X V v d D t d L C Z x d W 9 0 O 3 F 1 Z X J 5 U m V s Y X R p b 2 5 z a G l w c y Z x d W 9 0 O z p b X S w m c X V v d D t j b 2 x 1 b W 5 J Z G V u d G l 0 a W V z J n F 1 b 3 Q 7 O l s m c X V v d D t T Z W N 0 a W 9 u M S 9 H U j I w M T d M b 2 5 n L 0 d y b 3 V w Z W Q g U m 9 3 c y 5 7 U 3 R h d G U s M H 0 m c X V v d D s s J n F 1 b 3 Q 7 U 2 V j d G l v b j E v R 1 I y M D E 3 T G 9 u Z y 9 H c m 9 1 c G V k I F J v d 3 M u e 1 J F R 0 l P T i w x f S Z x d W 9 0 O y w m c X V v d D t T Z W N 0 a W 9 u M S 9 H U j I w M T d M b 2 5 n L 0 d y b 3 V w Z W Q g U m 9 3 c y 5 7 c 3 R h Y m J y L D J 9 J n F 1 b 3 Q 7 L C Z x d W 9 0 O 1 N l Y 3 R p b 2 4 x L 0 d S M j A x N 0 x v b m c v R 3 J v d X B l Z C B S b 3 d z L n t n c n R 5 c G U s M 3 0 m c X V v d D s s J n F 1 b 3 Q 7 U 2 V j d G l v b j E v R 1 I y M D E 3 T G 9 u Z y 9 H c m 9 1 c G V k I F J v d 3 M u e 3 N l Y 3 R v c i w 0 f S Z x d W 9 0 O y w m c X V v d D t T Z W N 0 a W 9 u M S 9 H U j I w M T d M b 2 5 n L 0 d y b 3 V w Z W Q g U m 9 3 c y 5 7 Y 2 9 u d H J v b C w 1 f S Z x d W 9 0 O y w m c X V v d D t T Z W N 0 a W 9 u M S 9 H U j I w M T d M b 2 5 n L 0 d y b 3 V w Z W Q g U m 9 3 c y 5 7 Z G V n Z 3 J h b n Q s N n 0 m c X V v d D s s J n F 1 b 3 Q 7 U 2 V j d G l v b j E v R 1 I y M D E 3 T G 9 u Z y 9 H c m 9 1 c G V k I F J v d 3 M u e 2 M x N W J h c 2 l j L D d 9 J n F 1 b 3 Q 7 L C Z x d W 9 0 O 1 N l Y 3 R p b 2 4 x L 0 d S M j A x N 0 x v b m c v R 3 J v d X B l Z C B S b 3 d z L n t j b 2 h v c n Q s O H 0 m c X V v d D s s J n F 1 b 3 Q 7 U 2 V j d G l v b j E v R 1 I y M D E 3 T G 9 u Z y 9 H c m 9 1 c G V k I F J v d 3 M u e 2 x l d m V s L D l 9 J n F 1 b 3 Q 7 L C Z x d W 9 0 O 1 N l Y 3 R p b 2 4 x L 0 d S M j A x N 0 x v b m c v R 3 J v d X B l Z C B S b 3 d z L n t 0 e X B l L D E w f S Z x d W 9 0 O y w m c X V v d D t T Z W N 0 a W 9 u M S 9 H U j I w M T d M b 2 5 n L 0 d y b 3 V w Z W Q g U m 9 3 c y 5 7 Q 2 9 1 b n Q s M T F 9 J n F 1 b 3 Q 7 X S w m c X V v d D t D b 2 x 1 b W 5 D b 3 V u d C Z x d W 9 0 O z o x M i w m c X V v d D t L Z X l D b 2 x 1 b W 5 O Y W 1 l c y Z x d W 9 0 O z p b J n F 1 b 3 Q 7 U 3 R h d G U m c X V v d D s s J n F 1 b 3 Q 7 U k V H S U 9 O J n F 1 b 3 Q 7 L C Z x d W 9 0 O 3 N 0 Y W J i c i Z x d W 9 0 O y w m c X V v d D t n c n R 5 c G U m c X V v d D s s J n F 1 b 3 Q 7 c 2 V j d G 9 y J n F 1 b 3 Q 7 L C Z x d W 9 0 O 2 N v b n R y b 2 w m c X V v d D s s J n F 1 b 3 Q 7 Z G V n Z 3 J h b n Q m c X V v d D s s J n F 1 b 3 Q 7 Y z E 1 Y m F z a W M m c X V v d D s s J n F 1 b 3 Q 7 Y 2 9 o b 3 J 0 J n F 1 b 3 Q 7 L C Z x d W 9 0 O 2 x l d m V s J n F 1 b 3 Q 7 L C Z x d W 9 0 O 3 R 5 c G U m c X V v d D t d L C Z x d W 9 0 O 0 N v b H V t b k l k Z W 5 0 a X R p Z X M m c X V v d D s 6 W y Z x d W 9 0 O 1 N l Y 3 R p b 2 4 x L 0 d S M j A x N 0 x v b m c v R 3 J v d X B l Z C B S b 3 d z L n t T d G F 0 Z S w w f S Z x d W 9 0 O y w m c X V v d D t T Z W N 0 a W 9 u M S 9 H U j I w M T d M b 2 5 n L 0 d y b 3 V w Z W Q g U m 9 3 c y 5 7 U k V H S U 9 O L D F 9 J n F 1 b 3 Q 7 L C Z x d W 9 0 O 1 N l Y 3 R p b 2 4 x L 0 d S M j A x N 0 x v b m c v R 3 J v d X B l Z C B S b 3 d z L n t z d G F i Y n I s M n 0 m c X V v d D s s J n F 1 b 3 Q 7 U 2 V j d G l v b j E v R 1 I y M D E 3 T G 9 u Z y 9 H c m 9 1 c G V k I F J v d 3 M u e 2 d y d H l w Z S w z f S Z x d W 9 0 O y w m c X V v d D t T Z W N 0 a W 9 u M S 9 H U j I w M T d M b 2 5 n L 0 d y b 3 V w Z W Q g U m 9 3 c y 5 7 c 2 V j d G 9 y L D R 9 J n F 1 b 3 Q 7 L C Z x d W 9 0 O 1 N l Y 3 R p b 2 4 x L 0 d S M j A x N 0 x v b m c v R 3 J v d X B l Z C B S b 3 d z L n t j b 2 5 0 c m 9 s L D V 9 J n F 1 b 3 Q 7 L C Z x d W 9 0 O 1 N l Y 3 R p b 2 4 x L 0 d S M j A x N 0 x v b m c v R 3 J v d X B l Z C B S b 3 d z L n t k Z W d n c m F u d C w 2 f S Z x d W 9 0 O y w m c X V v d D t T Z W N 0 a W 9 u M S 9 H U j I w M T d M b 2 5 n L 0 d y b 3 V w Z W Q g U m 9 3 c y 5 7 Y z E 1 Y m F z a W M s N 3 0 m c X V v d D s s J n F 1 b 3 Q 7 U 2 V j d G l v b j E v R 1 I y M D E 3 T G 9 u Z y 9 H c m 9 1 c G V k I F J v d 3 M u e 2 N v a G 9 y d C w 4 f S Z x d W 9 0 O y w m c X V v d D t T Z W N 0 a W 9 u M S 9 H U j I w M T d M b 2 5 n L 0 d y b 3 V w Z W Q g U m 9 3 c y 5 7 b G V 2 Z W w s O X 0 m c X V v d D s s J n F 1 b 3 Q 7 U 2 V j d G l v b j E v R 1 I y M D E 3 T G 9 u Z y 9 H c m 9 1 c G V k I F J v d 3 M u e 3 R 5 c G U s M T B 9 J n F 1 b 3 Q 7 L C Z x d W 9 0 O 1 N l Y 3 R p b 2 4 x L 0 d S M j A x N 0 x v b m c v R 3 J v d X B l Z C B S b 3 d z L n t D b 3 V u d C w x M X 0 m c X V v d D t d L C Z x d W 9 0 O 1 J l b G F 0 a W 9 u c 2 h p c E l u Z m 8 m c X V v d D s 6 W 1 1 9 I i A v P j x F b n R y e S B U e X B l P S J R d W V y e U l E I i B W Y W x 1 Z T 0 i c 2 J j M 2 N k N z M 0 L T R j N D I t N G Z k M C 1 h N z A 0 L W J j Y W Q 2 Y T h m Y 2 U y O S I g L z 4 8 L 1 N 0 Y W J s Z U V u d H J p Z X M + P C 9 J d G V t P j x J d G V t P j x J d G V t T G 9 j Y X R p b 2 4 + P E l 0 Z W 1 U e X B l P k Z v c m 1 1 b G E 8 L 0 l 0 Z W 1 U e X B l P j x J d G V t U G F 0 a D 5 T Z W N 0 a W 9 u M S 9 H U j I w M T d M b 2 5 n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M j A x N 0 x v b m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I y M D E 3 T G 9 u Z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M j A x N 0 x v b m c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U X V l c n k x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W W V h c k 5 v c m 1 l Z C Z x d W 9 0 O y w m c X V v d D t T d G F i Y n I m c X V v d D s s J n F 1 b 3 Q 7 U 3 R h d G V O Y W 1 l J n F 1 b 3 Q 7 L C Z x d W 9 0 O 1 J l Z 2 l v b i Z x d W 9 0 O y w m c X V v d D t V b m l 0 S W Q m c X V v d D s s J n F 1 b 3 Q 7 U 2 V j d G 9 y X 1 V w Z G F 0 Z S Z x d W 9 0 O y w m c X V v d D t T Z W N 0 b 3 J E Z X N j c m l w d G l v b i Z x d W 9 0 O y w m c X V v d D t E Z W d H c m F u d C Z x d W 9 0 O y w m c X V v d D t Q c 2 V 0 N G Z s Z y Z x d W 9 0 O y w m c X V v d D t D b 2 h v c n R U e X B l J n F 1 b 3 Q 7 L C Z x d W 9 0 O 0 N v a G 9 y d F R 5 c G V O Y W 1 l J n F 1 b 3 Q 7 L C Z x d W 9 0 O 0 N v a G 9 y d E N h d G V n b 3 J 5 J n F 1 b 3 Q 7 L C Z x d W 9 0 O 0 N v a G 9 y d E N h d G V n b 3 J 5 T m F t Z S Z x d W 9 0 O y w m c X V v d D t E Y X R h c 2 V 0 J n F 1 b 3 Q 7 L C Z x d W 9 0 O 1 l l Y X J z R W x h c H N l Z C Z x d W 9 0 O y w m c X V v d D t S Y W N l R X R o b m l j a X R 5 J n F 1 b 3 Q 7 L C Z x d W 9 0 O 1 J h Y 2 V F d G h u a W N p d H l E Z X N j c m l w d G l v b i Z x d W 9 0 O y w m c X V v d D t S Y W N l R X R o b m l j a X R 5 Q X N p Y W 5 D b 2 1 i a W 5 l Z C Z x d W 9 0 O y w m c X V v d D t T Z X g m c X V v d D s s J n F 1 b 3 Q 7 U 2 V 4 R G V z Y 3 J p c H R p b 2 4 m c X V v d D s s J n F 1 b 3 Q 7 Q W l k V H l w Z U l k J n F 1 b 3 Q 7 L C Z x d W 9 0 O 0 F p Z E R h d G F z Z X Q m c X V v d D s s J n F 1 b 3 Q 7 V H l w Z U N v Z G U m c X V v d D s s J n F 1 b 3 Q 7 Q W l k V H l w Z U 5 h b W U m c X V v d D s s J n F 1 b 3 Q 7 U G N 0 V G l t Z S Z x d W 9 0 O y w m c X V v d D t D b 2 h v c n R Z Z W F y J n F 1 b 3 Q 7 L C Z x d W 9 0 O 0 F p Z F R 5 c G V S b 3 c m c X V v d D s s J n F 1 b 3 Q 7 Q 2 9 o b 3 J 0 Q W R q d X N 0 Z W Q m c X V v d D s s J n F 1 b 3 Q 7 V G 9 0 Y W x B d 2 F y Z H M m c X V v d D s s J n F 1 b 3 Q 7 R 3 J h Z H V h d G l v b l J h d G U m c X V v d D t d I i A v P j x F b n R y e S B U e X B l P S J G a W x s Q 2 9 s d W 1 u V H l w Z X M i I F Z h b H V l P S J z Q W d Z R 0 J n S U N C Z 0 l D Q W d Z Q 0 J n W U N B Z 1 l H Q W d Z Q 0 J n S U d C Z 0 l C Q W d J R i I g L z 4 8 R W 5 0 c n k g V H l w Z T 0 i R m l s b E x h c 3 R V c G R h d G V k I i B W Y W x 1 Z T 0 i Z D I w M j U t M D c t M j h U M T Y 6 M D E 6 M j A u O T U w N D Y 3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Q n V m Z m V y T m V 4 d F J l Z n J l c 2 g i I F Z h b H V l P S J s M S I g L z 4 8 R W 5 0 c n k g V H l w Z T 0 i U X V l c n l J R C I g V m F s d W U 9 I n M 4 N z Q 3 N m R l N C 0 3 N W N j L T Q 3 Z D E t O D Y 5 Y S 1 k Y 2 V h M j I y Y T E z Y W Y i I C 8 + P E V u d H J 5 I F R 5 c G U 9 I k Z p b G x D b 3 V u d C I g V m F s d W U 9 I m w 0 M T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9 B d X R v U m V t b 3 Z l Z E N v b H V t b n M x L n t Z Z W F y T m 9 y b W V k L D B 9 J n F 1 b 3 Q 7 L C Z x d W 9 0 O 1 N l Y 3 R p b 2 4 x L 1 F 1 Z X J 5 M S 9 B d X R v U m V t b 3 Z l Z E N v b H V t b n M x L n t T d G F i Y n I s M X 0 m c X V v d D s s J n F 1 b 3 Q 7 U 2 V j d G l v b j E v U X V l c n k x L 0 F 1 d G 9 S Z W 1 v d m V k Q 2 9 s d W 1 u c z E u e 1 N 0 Y X R l T m F t Z S w y f S Z x d W 9 0 O y w m c X V v d D t T Z W N 0 a W 9 u M S 9 R d W V y e T E v Q X V 0 b 1 J l b W 9 2 Z W R D b 2 x 1 b W 5 z M S 5 7 U m V n a W 9 u L D N 9 J n F 1 b 3 Q 7 L C Z x d W 9 0 O 1 N l Y 3 R p b 2 4 x L 1 F 1 Z X J 5 M S 9 B d X R v U m V t b 3 Z l Z E N v b H V t b n M x L n t V b m l 0 S W Q s N H 0 m c X V v d D s s J n F 1 b 3 Q 7 U 2 V j d G l v b j E v U X V l c n k x L 0 F 1 d G 9 S Z W 1 v d m V k Q 2 9 s d W 1 u c z E u e 1 N l Y 3 R v c l 9 V c G R h d G U s N X 0 m c X V v d D s s J n F 1 b 3 Q 7 U 2 V j d G l v b j E v U X V l c n k x L 0 F 1 d G 9 S Z W 1 v d m V k Q 2 9 s d W 1 u c z E u e 1 N l Y 3 R v c k R l c 2 N y a X B 0 a W 9 u L D Z 9 J n F 1 b 3 Q 7 L C Z x d W 9 0 O 1 N l Y 3 R p b 2 4 x L 1 F 1 Z X J 5 M S 9 B d X R v U m V t b 3 Z l Z E N v b H V t b n M x L n t E Z W d H c m F u d C w 3 f S Z x d W 9 0 O y w m c X V v d D t T Z W N 0 a W 9 u M S 9 R d W V y e T E v Q X V 0 b 1 J l b W 9 2 Z W R D b 2 x 1 b W 5 z M S 5 7 U H N l d D R m b G c s O H 0 m c X V v d D s s J n F 1 b 3 Q 7 U 2 V j d G l v b j E v U X V l c n k x L 0 F 1 d G 9 S Z W 1 v d m V k Q 2 9 s d W 1 u c z E u e 0 N v a G 9 y d F R 5 c G U s O X 0 m c X V v d D s s J n F 1 b 3 Q 7 U 2 V j d G l v b j E v U X V l c n k x L 0 F 1 d G 9 S Z W 1 v d m V k Q 2 9 s d W 1 u c z E u e 0 N v a G 9 y d F R 5 c G V O Y W 1 l L D E w f S Z x d W 9 0 O y w m c X V v d D t T Z W N 0 a W 9 u M S 9 R d W V y e T E v Q X V 0 b 1 J l b W 9 2 Z W R D b 2 x 1 b W 5 z M S 5 7 Q 2 9 o b 3 J 0 Q 2 F 0 Z W d v c n k s M T F 9 J n F 1 b 3 Q 7 L C Z x d W 9 0 O 1 N l Y 3 R p b 2 4 x L 1 F 1 Z X J 5 M S 9 B d X R v U m V t b 3 Z l Z E N v b H V t b n M x L n t D b 2 h v c n R D Y X R l Z 2 9 y e U 5 h b W U s M T J 9 J n F 1 b 3 Q 7 L C Z x d W 9 0 O 1 N l Y 3 R p b 2 4 x L 1 F 1 Z X J 5 M S 9 B d X R v U m V t b 3 Z l Z E N v b H V t b n M x L n t E Y X R h c 2 V 0 L D E z f S Z x d W 9 0 O y w m c X V v d D t T Z W N 0 a W 9 u M S 9 R d W V y e T E v Q X V 0 b 1 J l b W 9 2 Z W R D b 2 x 1 b W 5 z M S 5 7 W W V h c n N F b G F w c 2 V k L D E 0 f S Z x d W 9 0 O y w m c X V v d D t T Z W N 0 a W 9 u M S 9 R d W V y e T E v Q X V 0 b 1 J l b W 9 2 Z W R D b 2 x 1 b W 5 z M S 5 7 U m F j Z U V 0 a G 5 p Y 2 l 0 e S w x N X 0 m c X V v d D s s J n F 1 b 3 Q 7 U 2 V j d G l v b j E v U X V l c n k x L 0 F 1 d G 9 S Z W 1 v d m V k Q 2 9 s d W 1 u c z E u e 1 J h Y 2 V F d G h u a W N p d H l E Z X N j c m l w d G l v b i w x N n 0 m c X V v d D s s J n F 1 b 3 Q 7 U 2 V j d G l v b j E v U X V l c n k x L 0 F 1 d G 9 S Z W 1 v d m V k Q 2 9 s d W 1 u c z E u e 1 J h Y 2 V F d G h u a W N p d H l B c 2 l h b k N v b W J p b m V k L D E 3 f S Z x d W 9 0 O y w m c X V v d D t T Z W N 0 a W 9 u M S 9 R d W V y e T E v Q X V 0 b 1 J l b W 9 2 Z W R D b 2 x 1 b W 5 z M S 5 7 U 2 V 4 L D E 4 f S Z x d W 9 0 O y w m c X V v d D t T Z W N 0 a W 9 u M S 9 R d W V y e T E v Q X V 0 b 1 J l b W 9 2 Z W R D b 2 x 1 b W 5 z M S 5 7 U 2 V 4 R G V z Y 3 J p c H R p b 2 4 s M T l 9 J n F 1 b 3 Q 7 L C Z x d W 9 0 O 1 N l Y 3 R p b 2 4 x L 1 F 1 Z X J 5 M S 9 B d X R v U m V t b 3 Z l Z E N v b H V t b n M x L n t B a W R U e X B l S W Q s M j B 9 J n F 1 b 3 Q 7 L C Z x d W 9 0 O 1 N l Y 3 R p b 2 4 x L 1 F 1 Z X J 5 M S 9 B d X R v U m V t b 3 Z l Z E N v b H V t b n M x L n t B a W R E Y X R h c 2 V 0 L D I x f S Z x d W 9 0 O y w m c X V v d D t T Z W N 0 a W 9 u M S 9 R d W V y e T E v Q X V 0 b 1 J l b W 9 2 Z W R D b 2 x 1 b W 5 z M S 5 7 V H l w Z U N v Z G U s M j J 9 J n F 1 b 3 Q 7 L C Z x d W 9 0 O 1 N l Y 3 R p b 2 4 x L 1 F 1 Z X J 5 M S 9 B d X R v U m V t b 3 Z l Z E N v b H V t b n M x L n t B a W R U e X B l T m F t Z S w y M 3 0 m c X V v d D s s J n F 1 b 3 Q 7 U 2 V j d G l v b j E v U X V l c n k x L 0 F 1 d G 9 S Z W 1 v d m V k Q 2 9 s d W 1 u c z E u e 1 B j d F R p b W U s M j R 9 J n F 1 b 3 Q 7 L C Z x d W 9 0 O 1 N l Y 3 R p b 2 4 x L 1 F 1 Z X J 5 M S 9 B d X R v U m V t b 3 Z l Z E N v b H V t b n M x L n t D b 2 h v c n R Z Z W F y L D I 1 f S Z x d W 9 0 O y w m c X V v d D t T Z W N 0 a W 9 u M S 9 R d W V y e T E v Q X V 0 b 1 J l b W 9 2 Z W R D b 2 x 1 b W 5 z M S 5 7 Q W l k V H l w Z V J v d y w y N n 0 m c X V v d D s s J n F 1 b 3 Q 7 U 2 V j d G l v b j E v U X V l c n k x L 0 F 1 d G 9 S Z W 1 v d m V k Q 2 9 s d W 1 u c z E u e 0 N v a G 9 y d E F k a n V z d G V k L D I 3 f S Z x d W 9 0 O y w m c X V v d D t T Z W N 0 a W 9 u M S 9 R d W V y e T E v Q X V 0 b 1 J l b W 9 2 Z W R D b 2 x 1 b W 5 z M S 5 7 V G 9 0 Y W x B d 2 F y Z H M s M j h 9 J n F 1 b 3 Q 7 L C Z x d W 9 0 O 1 N l Y 3 R p b 2 4 x L 1 F 1 Z X J 5 M S 9 B d X R v U m V t b 3 Z l Z E N v b H V t b n M x L n t H c m F k d W F 0 a W 9 u U m F 0 Z S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F 1 Z X J 5 M S 9 B d X R v U m V t b 3 Z l Z E N v b H V t b n M x L n t Z Z W F y T m 9 y b W V k L D B 9 J n F 1 b 3 Q 7 L C Z x d W 9 0 O 1 N l Y 3 R p b 2 4 x L 1 F 1 Z X J 5 M S 9 B d X R v U m V t b 3 Z l Z E N v b H V t b n M x L n t T d G F i Y n I s M X 0 m c X V v d D s s J n F 1 b 3 Q 7 U 2 V j d G l v b j E v U X V l c n k x L 0 F 1 d G 9 S Z W 1 v d m V k Q 2 9 s d W 1 u c z E u e 1 N 0 Y X R l T m F t Z S w y f S Z x d W 9 0 O y w m c X V v d D t T Z W N 0 a W 9 u M S 9 R d W V y e T E v Q X V 0 b 1 J l b W 9 2 Z W R D b 2 x 1 b W 5 z M S 5 7 U m V n a W 9 u L D N 9 J n F 1 b 3 Q 7 L C Z x d W 9 0 O 1 N l Y 3 R p b 2 4 x L 1 F 1 Z X J 5 M S 9 B d X R v U m V t b 3 Z l Z E N v b H V t b n M x L n t V b m l 0 S W Q s N H 0 m c X V v d D s s J n F 1 b 3 Q 7 U 2 V j d G l v b j E v U X V l c n k x L 0 F 1 d G 9 S Z W 1 v d m V k Q 2 9 s d W 1 u c z E u e 1 N l Y 3 R v c l 9 V c G R h d G U s N X 0 m c X V v d D s s J n F 1 b 3 Q 7 U 2 V j d G l v b j E v U X V l c n k x L 0 F 1 d G 9 S Z W 1 v d m V k Q 2 9 s d W 1 u c z E u e 1 N l Y 3 R v c k R l c 2 N y a X B 0 a W 9 u L D Z 9 J n F 1 b 3 Q 7 L C Z x d W 9 0 O 1 N l Y 3 R p b 2 4 x L 1 F 1 Z X J 5 M S 9 B d X R v U m V t b 3 Z l Z E N v b H V t b n M x L n t E Z W d H c m F u d C w 3 f S Z x d W 9 0 O y w m c X V v d D t T Z W N 0 a W 9 u M S 9 R d W V y e T E v Q X V 0 b 1 J l b W 9 2 Z W R D b 2 x 1 b W 5 z M S 5 7 U H N l d D R m b G c s O H 0 m c X V v d D s s J n F 1 b 3 Q 7 U 2 V j d G l v b j E v U X V l c n k x L 0 F 1 d G 9 S Z W 1 v d m V k Q 2 9 s d W 1 u c z E u e 0 N v a G 9 y d F R 5 c G U s O X 0 m c X V v d D s s J n F 1 b 3 Q 7 U 2 V j d G l v b j E v U X V l c n k x L 0 F 1 d G 9 S Z W 1 v d m V k Q 2 9 s d W 1 u c z E u e 0 N v a G 9 y d F R 5 c G V O Y W 1 l L D E w f S Z x d W 9 0 O y w m c X V v d D t T Z W N 0 a W 9 u M S 9 R d W V y e T E v Q X V 0 b 1 J l b W 9 2 Z W R D b 2 x 1 b W 5 z M S 5 7 Q 2 9 o b 3 J 0 Q 2 F 0 Z W d v c n k s M T F 9 J n F 1 b 3 Q 7 L C Z x d W 9 0 O 1 N l Y 3 R p b 2 4 x L 1 F 1 Z X J 5 M S 9 B d X R v U m V t b 3 Z l Z E N v b H V t b n M x L n t D b 2 h v c n R D Y X R l Z 2 9 y e U 5 h b W U s M T J 9 J n F 1 b 3 Q 7 L C Z x d W 9 0 O 1 N l Y 3 R p b 2 4 x L 1 F 1 Z X J 5 M S 9 B d X R v U m V t b 3 Z l Z E N v b H V t b n M x L n t E Y X R h c 2 V 0 L D E z f S Z x d W 9 0 O y w m c X V v d D t T Z W N 0 a W 9 u M S 9 R d W V y e T E v Q X V 0 b 1 J l b W 9 2 Z W R D b 2 x 1 b W 5 z M S 5 7 W W V h c n N F b G F w c 2 V k L D E 0 f S Z x d W 9 0 O y w m c X V v d D t T Z W N 0 a W 9 u M S 9 R d W V y e T E v Q X V 0 b 1 J l b W 9 2 Z W R D b 2 x 1 b W 5 z M S 5 7 U m F j Z U V 0 a G 5 p Y 2 l 0 e S w x N X 0 m c X V v d D s s J n F 1 b 3 Q 7 U 2 V j d G l v b j E v U X V l c n k x L 0 F 1 d G 9 S Z W 1 v d m V k Q 2 9 s d W 1 u c z E u e 1 J h Y 2 V F d G h u a W N p d H l E Z X N j c m l w d G l v b i w x N n 0 m c X V v d D s s J n F 1 b 3 Q 7 U 2 V j d G l v b j E v U X V l c n k x L 0 F 1 d G 9 S Z W 1 v d m V k Q 2 9 s d W 1 u c z E u e 1 J h Y 2 V F d G h u a W N p d H l B c 2 l h b k N v b W J p b m V k L D E 3 f S Z x d W 9 0 O y w m c X V v d D t T Z W N 0 a W 9 u M S 9 R d W V y e T E v Q X V 0 b 1 J l b W 9 2 Z W R D b 2 x 1 b W 5 z M S 5 7 U 2 V 4 L D E 4 f S Z x d W 9 0 O y w m c X V v d D t T Z W N 0 a W 9 u M S 9 R d W V y e T E v Q X V 0 b 1 J l b W 9 2 Z W R D b 2 x 1 b W 5 z M S 5 7 U 2 V 4 R G V z Y 3 J p c H R p b 2 4 s M T l 9 J n F 1 b 3 Q 7 L C Z x d W 9 0 O 1 N l Y 3 R p b 2 4 x L 1 F 1 Z X J 5 M S 9 B d X R v U m V t b 3 Z l Z E N v b H V t b n M x L n t B a W R U e X B l S W Q s M j B 9 J n F 1 b 3 Q 7 L C Z x d W 9 0 O 1 N l Y 3 R p b 2 4 x L 1 F 1 Z X J 5 M S 9 B d X R v U m V t b 3 Z l Z E N v b H V t b n M x L n t B a W R E Y X R h c 2 V 0 L D I x f S Z x d W 9 0 O y w m c X V v d D t T Z W N 0 a W 9 u M S 9 R d W V y e T E v Q X V 0 b 1 J l b W 9 2 Z W R D b 2 x 1 b W 5 z M S 5 7 V H l w Z U N v Z G U s M j J 9 J n F 1 b 3 Q 7 L C Z x d W 9 0 O 1 N l Y 3 R p b 2 4 x L 1 F 1 Z X J 5 M S 9 B d X R v U m V t b 3 Z l Z E N v b H V t b n M x L n t B a W R U e X B l T m F t Z S w y M 3 0 m c X V v d D s s J n F 1 b 3 Q 7 U 2 V j d G l v b j E v U X V l c n k x L 0 F 1 d G 9 S Z W 1 v d m V k Q 2 9 s d W 1 u c z E u e 1 B j d F R p b W U s M j R 9 J n F 1 b 3 Q 7 L C Z x d W 9 0 O 1 N l Y 3 R p b 2 4 x L 1 F 1 Z X J 5 M S 9 B d X R v U m V t b 3 Z l Z E N v b H V t b n M x L n t D b 2 h v c n R Z Z W F y L D I 1 f S Z x d W 9 0 O y w m c X V v d D t T Z W N 0 a W 9 u M S 9 R d W V y e T E v Q X V 0 b 1 J l b W 9 2 Z W R D b 2 x 1 b W 5 z M S 5 7 Q W l k V H l w Z V J v d y w y N n 0 m c X V v d D s s J n F 1 b 3 Q 7 U 2 V j d G l v b j E v U X V l c n k x L 0 F 1 d G 9 S Z W 1 v d m V k Q 2 9 s d W 1 u c z E u e 0 N v a G 9 y d E F k a n V z d G V k L D I 3 f S Z x d W 9 0 O y w m c X V v d D t T Z W N 0 a W 9 u M S 9 R d W V y e T E v Q X V 0 b 1 J l b W 9 2 Z W R D b 2 x 1 b W 5 z M S 5 7 V G 9 0 Y W x B d 2 F y Z H M s M j h 9 J n F 1 b 3 Q 7 L C Z x d W 9 0 O 1 N l Y 3 R p b 2 4 x L 1 F 1 Z X J 5 M S 9 B d X R v U m V t b 3 Z l Z E N v b H V t b n M x L n t H c m F k d W F 0 a W 9 u U m F 0 Z S w y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S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2 T v r c 6 z G E W r F x A 8 e d l z J Q A A A A A C A A A A A A A Q Z g A A A A E A A C A A A A D 2 q L x v G K u 8 b R A E E 5 B X D v d Q 9 F 8 q i f m q 4 o c a d i m K y 1 I R Z A A A A A A O g A A A A A I A A C A A A A B 3 w s 7 r D U 1 k T r T f 8 Q Z I g W a 0 6 4 f 5 c C k / X 3 r 7 f g k / 1 I S R E l A A A A A 0 8 Y 7 6 u V 4 8 F Q R k 3 O A q f U e c L C Z f S 4 o N D H M + c K J 1 r Y m B b 8 + + 3 l T k 3 P g c H N t K c g 9 T W j Q W M Z A q k e G b v 6 B q f Z H C S L z J 7 O R r X K + d 5 X k I x e / p H S D M + U A A A A A J 9 H U Z H c C o X u 8 D + V i B 9 k s O U W A 9 q r 3 1 7 g u P 6 V t n F Y 7 4 2 f Q O Y o a x l e T r w y 8 l n 6 + l P c I B 1 d B y 5 i C K F i W l k Q T G U r h 0 < / D a t a M a s h u p > 
</file>

<file path=customXml/itemProps1.xml><?xml version="1.0" encoding="utf-8"?>
<ds:datastoreItem xmlns:ds="http://schemas.openxmlformats.org/officeDocument/2006/customXml" ds:itemID="{20722718-3429-4977-A4EA-50C3B84431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21</vt:lpstr>
      <vt:lpstr>Sheet2</vt:lpstr>
      <vt:lpstr>Data</vt:lpstr>
      <vt:lpstr>'Table 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Cohen</dc:creator>
  <cp:lastModifiedBy>Sophia Harris</cp:lastModifiedBy>
  <cp:lastPrinted>2018-11-27T19:26:38Z</cp:lastPrinted>
  <dcterms:created xsi:type="dcterms:W3CDTF">2005-06-24T20:16:37Z</dcterms:created>
  <dcterms:modified xsi:type="dcterms:W3CDTF">2025-12-29T21:00:52Z</dcterms:modified>
</cp:coreProperties>
</file>