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defaultThemeVersion="124226"/>
  <mc:AlternateContent xmlns:mc="http://schemas.openxmlformats.org/markup-compatibility/2006">
    <mc:Choice Requires="x15">
      <x15ac:absPath xmlns:x15ac="http://schemas.microsoft.com/office/spreadsheetml/2010/11/ac" url="G:\rsch\Fact Books\Current\Web files\"/>
    </mc:Choice>
  </mc:AlternateContent>
  <xr:revisionPtr revIDLastSave="0" documentId="13_ncr:1_{34180D54-C5A2-445A-9AA9-D0D27E6A14B3}" xr6:coauthVersionLast="47" xr6:coauthVersionMax="47" xr10:uidLastSave="{00000000-0000-0000-0000-000000000000}"/>
  <bookViews>
    <workbookView xWindow="-96" yWindow="-96" windowWidth="23232" windowHeight="13992" xr2:uid="{00000000-000D-0000-FFFF-FFFF00000000}"/>
  </bookViews>
  <sheets>
    <sheet name="Table 2" sheetId="1" r:id="rId1"/>
    <sheet name="CensusEstimates" sheetId="25" r:id="rId2"/>
  </sheets>
  <definedNames>
    <definedName name="_xlnm.Print_Area" localSheetId="0">'Table 2'!$A$1:$H$55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7" i="1" l="1"/>
  <c r="G47" i="1"/>
  <c r="F47" i="1"/>
  <c r="E47" i="1"/>
  <c r="D47" i="1"/>
  <c r="C47" i="1"/>
  <c r="C31" i="1"/>
  <c r="D31" i="1"/>
  <c r="E31" i="1"/>
  <c r="F31" i="1"/>
  <c r="G31" i="1"/>
  <c r="H31" i="1"/>
  <c r="C32" i="1"/>
  <c r="D32" i="1"/>
  <c r="E32" i="1"/>
  <c r="F32" i="1"/>
  <c r="G32" i="1"/>
  <c r="H32" i="1"/>
  <c r="C33" i="1"/>
  <c r="D33" i="1"/>
  <c r="E33" i="1"/>
  <c r="F33" i="1"/>
  <c r="G33" i="1"/>
  <c r="H33" i="1"/>
  <c r="C34" i="1"/>
  <c r="D34" i="1"/>
  <c r="E34" i="1"/>
  <c r="F34" i="1"/>
  <c r="G34" i="1"/>
  <c r="H34" i="1"/>
  <c r="C35" i="1"/>
  <c r="D35" i="1"/>
  <c r="E35" i="1"/>
  <c r="F35" i="1"/>
  <c r="G35" i="1"/>
  <c r="H35" i="1"/>
  <c r="C36" i="1"/>
  <c r="D36" i="1"/>
  <c r="E36" i="1"/>
  <c r="F36" i="1"/>
  <c r="G36" i="1"/>
  <c r="H36" i="1"/>
  <c r="C37" i="1"/>
  <c r="D37" i="1"/>
  <c r="E37" i="1"/>
  <c r="F37" i="1"/>
  <c r="G37" i="1"/>
  <c r="H37" i="1"/>
  <c r="C38" i="1"/>
  <c r="D38" i="1"/>
  <c r="E38" i="1"/>
  <c r="F38" i="1"/>
  <c r="G38" i="1"/>
  <c r="H38" i="1"/>
  <c r="C39" i="1"/>
  <c r="D39" i="1"/>
  <c r="E39" i="1"/>
  <c r="F39" i="1"/>
  <c r="G39" i="1"/>
  <c r="H39" i="1"/>
  <c r="C40" i="1"/>
  <c r="D40" i="1"/>
  <c r="E40" i="1"/>
  <c r="F40" i="1"/>
  <c r="G40" i="1"/>
  <c r="H40" i="1"/>
  <c r="C41" i="1"/>
  <c r="D41" i="1"/>
  <c r="E41" i="1"/>
  <c r="F41" i="1"/>
  <c r="G41" i="1"/>
  <c r="H41" i="1"/>
  <c r="C42" i="1"/>
  <c r="D42" i="1"/>
  <c r="E42" i="1"/>
  <c r="F42" i="1"/>
  <c r="G42" i="1"/>
  <c r="H42" i="1"/>
  <c r="C43" i="1"/>
  <c r="D43" i="1"/>
  <c r="E43" i="1"/>
  <c r="F43" i="1"/>
  <c r="G43" i="1"/>
  <c r="H43" i="1"/>
  <c r="C44" i="1"/>
  <c r="D44" i="1"/>
  <c r="E44" i="1"/>
  <c r="F44" i="1"/>
  <c r="G44" i="1"/>
  <c r="H44" i="1"/>
  <c r="H30" i="1"/>
  <c r="G30" i="1"/>
  <c r="F30" i="1"/>
  <c r="E30" i="1"/>
  <c r="D30" i="1"/>
  <c r="C30" i="1"/>
  <c r="B47" i="1" l="1"/>
  <c r="B30" i="1"/>
  <c r="C7" i="1" s="1"/>
  <c r="B43" i="1"/>
  <c r="B39" i="1"/>
  <c r="B31" i="1"/>
  <c r="B42" i="1"/>
  <c r="B38" i="1"/>
  <c r="B34" i="1"/>
  <c r="B44" i="1"/>
  <c r="B41" i="1"/>
  <c r="B40" i="1"/>
  <c r="B37" i="1"/>
  <c r="B36" i="1"/>
  <c r="B33" i="1"/>
  <c r="B35" i="1"/>
  <c r="B32" i="1"/>
  <c r="E8" i="1" l="1"/>
  <c r="F46" i="1"/>
  <c r="C9" i="1"/>
  <c r="D9" i="1"/>
  <c r="E10" i="1"/>
  <c r="F10" i="1"/>
  <c r="F11" i="1"/>
  <c r="H12" i="1"/>
  <c r="D13" i="1"/>
  <c r="E14" i="1"/>
  <c r="F14" i="1"/>
  <c r="D15" i="1"/>
  <c r="F15" i="1"/>
  <c r="D16" i="1"/>
  <c r="F16" i="1"/>
  <c r="H17" i="1"/>
  <c r="F17" i="1"/>
  <c r="E18" i="1"/>
  <c r="H20" i="1"/>
  <c r="D21" i="1"/>
  <c r="H46" i="1"/>
  <c r="F18" i="1"/>
  <c r="C13" i="1"/>
  <c r="H11" i="1"/>
  <c r="F9" i="1"/>
  <c r="C17" i="1" l="1"/>
  <c r="E19" i="1"/>
  <c r="C18" i="1"/>
  <c r="F24" i="1"/>
  <c r="H24" i="1"/>
  <c r="C24" i="1"/>
  <c r="G24" i="1"/>
  <c r="E24" i="1"/>
  <c r="D10" i="1"/>
  <c r="H19" i="1"/>
  <c r="C46" i="1"/>
  <c r="G46" i="1"/>
  <c r="H14" i="1"/>
  <c r="D46" i="1"/>
  <c r="E46" i="1"/>
  <c r="F21" i="1"/>
  <c r="D18" i="1"/>
  <c r="C14" i="1"/>
  <c r="C10" i="1"/>
  <c r="D17" i="1"/>
  <c r="E13" i="1"/>
  <c r="D14" i="1"/>
  <c r="G9" i="1"/>
  <c r="G21" i="1"/>
  <c r="G17" i="1"/>
  <c r="G13" i="1"/>
  <c r="D11" i="1"/>
  <c r="C15" i="1"/>
  <c r="F19" i="1"/>
  <c r="G11" i="1"/>
  <c r="G19" i="1"/>
  <c r="G15" i="1"/>
  <c r="H8" i="1"/>
  <c r="C11" i="1"/>
  <c r="E15" i="1"/>
  <c r="H15" i="1"/>
  <c r="C19" i="1"/>
  <c r="E12" i="1"/>
  <c r="E11" i="1"/>
  <c r="F8" i="1"/>
  <c r="F12" i="1"/>
  <c r="C16" i="1"/>
  <c r="E16" i="1"/>
  <c r="E20" i="1"/>
  <c r="D8" i="1"/>
  <c r="E9" i="1"/>
  <c r="D12" i="1"/>
  <c r="H16" i="1"/>
  <c r="F20" i="1"/>
  <c r="C21" i="1"/>
  <c r="C8" i="1"/>
  <c r="C12" i="1"/>
  <c r="E17" i="1"/>
  <c r="C20" i="1"/>
  <c r="F13" i="1"/>
  <c r="E21" i="1"/>
  <c r="G8" i="1"/>
  <c r="G10" i="1"/>
  <c r="G12" i="1"/>
  <c r="G20" i="1"/>
  <c r="G18" i="1"/>
  <c r="G16" i="1"/>
  <c r="G14" i="1"/>
  <c r="H9" i="1"/>
  <c r="H10" i="1"/>
  <c r="H18" i="1"/>
  <c r="D20" i="1"/>
  <c r="D24" i="1"/>
  <c r="H13" i="1"/>
  <c r="D19" i="1"/>
  <c r="H21" i="1"/>
  <c r="H7" i="1"/>
  <c r="B46" i="1" l="1"/>
  <c r="E23" i="1" s="1"/>
  <c r="D7" i="1"/>
  <c r="G7" i="1"/>
  <c r="E7" i="1"/>
  <c r="F7" i="1"/>
  <c r="G23" i="1" l="1"/>
  <c r="F23" i="1"/>
  <c r="D23" i="1"/>
  <c r="C23" i="1"/>
  <c r="H23" i="1"/>
</calcChain>
</file>

<file path=xl/sharedStrings.xml><?xml version="1.0" encoding="utf-8"?>
<sst xmlns="http://schemas.openxmlformats.org/spreadsheetml/2006/main" count="114" uniqueCount="75">
  <si>
    <t>Table 2</t>
  </si>
  <si>
    <t>State</t>
  </si>
  <si>
    <t>Hispanic</t>
  </si>
  <si>
    <t>White</t>
  </si>
  <si>
    <t>Black</t>
  </si>
  <si>
    <t>American Indian/ Alaska Native</t>
  </si>
  <si>
    <t>Two or More Races</t>
  </si>
  <si>
    <t>Alaska</t>
  </si>
  <si>
    <t>Arizona</t>
  </si>
  <si>
    <t>California</t>
  </si>
  <si>
    <t>Colorado</t>
  </si>
  <si>
    <t>Hawaii</t>
  </si>
  <si>
    <t>Idaho</t>
  </si>
  <si>
    <t>Montana</t>
  </si>
  <si>
    <t>Nevada</t>
  </si>
  <si>
    <t>New Mexico</t>
  </si>
  <si>
    <t>North Dakota</t>
  </si>
  <si>
    <t>Oregon</t>
  </si>
  <si>
    <t>South Dakota</t>
  </si>
  <si>
    <t>Utah</t>
  </si>
  <si>
    <t>Washington</t>
  </si>
  <si>
    <t>Wyoming</t>
  </si>
  <si>
    <t>WICHE</t>
  </si>
  <si>
    <t>US</t>
  </si>
  <si>
    <t>Total</t>
  </si>
  <si>
    <t>Demographic Data and Population Estimates</t>
  </si>
  <si>
    <t>Asian/ Pacific Islander</t>
  </si>
  <si>
    <t>Sum</t>
  </si>
  <si>
    <t>Alabama</t>
  </si>
  <si>
    <t>Arkansas</t>
  </si>
  <si>
    <t>Connecticut</t>
  </si>
  <si>
    <t>Delaware</t>
  </si>
  <si>
    <t>District of Columbia</t>
  </si>
  <si>
    <t>Florida</t>
  </si>
  <si>
    <t>Georgia</t>
  </si>
  <si>
    <t>Illinois</t>
  </si>
  <si>
    <t>Indiana</t>
  </si>
  <si>
    <t>Iowa</t>
  </si>
  <si>
    <t>Kansas</t>
  </si>
  <si>
    <t>Kentucky</t>
  </si>
  <si>
    <t>Louisiana</t>
  </si>
  <si>
    <t>Maine</t>
  </si>
  <si>
    <t>Maryland</t>
  </si>
  <si>
    <t>Massachusetts</t>
  </si>
  <si>
    <t>Michigan</t>
  </si>
  <si>
    <t>Minnesota</t>
  </si>
  <si>
    <t>Mississippi</t>
  </si>
  <si>
    <t>Missouri</t>
  </si>
  <si>
    <t>Nebraska</t>
  </si>
  <si>
    <t>New Hampshire</t>
  </si>
  <si>
    <t>New Jersey</t>
  </si>
  <si>
    <t>New York</t>
  </si>
  <si>
    <t>North Carolina</t>
  </si>
  <si>
    <t>Ohio</t>
  </si>
  <si>
    <t>Oklahoma</t>
  </si>
  <si>
    <t>Pennsylvania</t>
  </si>
  <si>
    <t>Rhode Island</t>
  </si>
  <si>
    <t>South Carolina</t>
  </si>
  <si>
    <t>Tennessee</t>
  </si>
  <si>
    <t>Texas</t>
  </si>
  <si>
    <t>Vermont</t>
  </si>
  <si>
    <t>Virginia</t>
  </si>
  <si>
    <t>West Virginia</t>
  </si>
  <si>
    <t>Wisconsin</t>
  </si>
  <si>
    <t>NAME</t>
  </si>
  <si>
    <t>2022 Totals by R-E</t>
  </si>
  <si>
    <t>hi2022</t>
  </si>
  <si>
    <t>wh2022</t>
  </si>
  <si>
    <t>bl2022</t>
  </si>
  <si>
    <t>ai2022</t>
  </si>
  <si>
    <t>as2022</t>
  </si>
  <si>
    <t>api2022</t>
  </si>
  <si>
    <t>tr2022</t>
  </si>
  <si>
    <t>Updated 05/24/2024</t>
  </si>
  <si>
    <t>General Population by Race/Ethnicity, WICHE States,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</si>
</sst>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numFmts>
  <fonts count="9" x14ac:knownFonts="1">
    <font>
      <sz val="10"/>
      <name val="Arial"/>
    </font>
    <font>
      <sz val="10"/>
      <name val="Arial"/>
      <family val="2"/>
    </font>
    <font>
      <b/>
      <sz val="12"/>
      <name val="Arial"/>
      <family val="2"/>
    </font>
    <font>
      <sz val="10"/>
      <name val="Arial"/>
      <family val="2"/>
    </font>
    <font>
      <b/>
      <sz val="10"/>
      <name val="Arial"/>
      <family val="2"/>
    </font>
    <font>
      <sz val="12"/>
      <name val="Arial"/>
      <family val="2"/>
    </font>
    <font>
      <b/>
      <sz val="14"/>
      <color indexed="60"/>
      <name val="Arial Bold"/>
    </font>
    <font>
      <sz val="12"/>
      <color indexed="60"/>
      <name val="Arial"/>
    </font>
    <font>
      <sz val="12"/>
      <color indexed="62"/>
      <name val="Arial"/>
    </font>
  </fonts>
  <fills count="4">
    <fill>
      <patternFill patternType="none"/>
    </fill>
    <fill>
      <patternFill patternType="gray125"/>
    </fill>
    <fill>
      <patternFill patternType="solid">
        <fgColor indexed="9"/>
        <bgColor indexed="64"/>
      </patternFill>
    </fill>
    <fill>
      <patternFill patternType="solid">
        <fgColor indexed="31"/>
        <bgColor indexed="64"/>
      </patternFill>
    </fill>
  </fills>
  <borders count="22">
    <border>
      <left/>
      <right/>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22"/>
      </top>
      <bottom style="thin">
        <color indexed="61"/>
      </bottom>
      <diagonal/>
    </border>
    <border>
      <left/>
      <right/>
      <top/>
      <bottom style="thin">
        <color indexed="61"/>
      </bottom>
      <diagonal/>
    </border>
    <border>
      <left/>
      <right style="thin">
        <color indexed="63"/>
      </right>
      <top/>
      <bottom style="thin">
        <color indexed="61"/>
      </bottom>
      <diagonal/>
    </border>
    <border>
      <left style="thin">
        <color indexed="63"/>
      </left>
      <right style="thin">
        <color indexed="63"/>
      </right>
      <top/>
      <bottom style="thin">
        <color indexed="61"/>
      </bottom>
      <diagonal/>
    </border>
    <border>
      <left style="thin">
        <color indexed="63"/>
      </left>
      <right/>
      <top/>
      <bottom style="thin">
        <color indexed="61"/>
      </bottom>
      <diagonal/>
    </border>
    <border>
      <left/>
      <right/>
      <top style="thin">
        <color indexed="61"/>
      </top>
      <bottom style="thin">
        <color indexed="22"/>
      </bottom>
      <diagonal/>
    </border>
    <border>
      <left/>
      <right style="thin">
        <color indexed="63"/>
      </right>
      <top style="thin">
        <color indexed="61"/>
      </top>
      <bottom style="thin">
        <color indexed="22"/>
      </bottom>
      <diagonal/>
    </border>
    <border>
      <left style="thin">
        <color indexed="63"/>
      </left>
      <right style="thin">
        <color indexed="63"/>
      </right>
      <top style="thin">
        <color indexed="61"/>
      </top>
      <bottom style="thin">
        <color indexed="22"/>
      </bottom>
      <diagonal/>
    </border>
    <border>
      <left style="thin">
        <color indexed="63"/>
      </left>
      <right/>
      <top style="thin">
        <color indexed="61"/>
      </top>
      <bottom style="thin">
        <color indexed="22"/>
      </bottom>
      <diagonal/>
    </border>
    <border>
      <left/>
      <right/>
      <top style="thin">
        <color indexed="22"/>
      </top>
      <bottom style="thin">
        <color indexed="22"/>
      </bottom>
      <diagonal/>
    </border>
    <border>
      <left/>
      <right style="thin">
        <color indexed="63"/>
      </right>
      <top style="thin">
        <color indexed="22"/>
      </top>
      <bottom style="thin">
        <color indexed="22"/>
      </bottom>
      <diagonal/>
    </border>
    <border>
      <left style="thin">
        <color indexed="63"/>
      </left>
      <right style="thin">
        <color indexed="63"/>
      </right>
      <top style="thin">
        <color indexed="22"/>
      </top>
      <bottom style="thin">
        <color indexed="22"/>
      </bottom>
      <diagonal/>
    </border>
    <border>
      <left style="thin">
        <color indexed="63"/>
      </left>
      <right/>
      <top style="thin">
        <color indexed="22"/>
      </top>
      <bottom style="thin">
        <color indexed="22"/>
      </bottom>
      <diagonal/>
    </border>
    <border>
      <left/>
      <right/>
      <top style="thin">
        <color indexed="22"/>
      </top>
      <bottom style="thin">
        <color indexed="61"/>
      </bottom>
      <diagonal/>
    </border>
    <border>
      <left/>
      <right style="thin">
        <color indexed="63"/>
      </right>
      <top style="thin">
        <color indexed="22"/>
      </top>
      <bottom style="thin">
        <color indexed="61"/>
      </bottom>
      <diagonal/>
    </border>
    <border>
      <left style="thin">
        <color indexed="63"/>
      </left>
      <right/>
      <top style="thin">
        <color indexed="22"/>
      </top>
      <bottom style="thin">
        <color indexed="61"/>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0" fontId="3" fillId="0" borderId="0" xfId="0" applyFont="1"/>
    <xf numFmtId="0" fontId="5" fillId="0" borderId="0" xfId="0" applyFont="1"/>
    <xf numFmtId="0" fontId="4" fillId="0" borderId="1" xfId="0" applyFont="1" applyBorder="1" applyAlignment="1">
      <alignment horizontal="left"/>
    </xf>
    <xf numFmtId="0" fontId="4" fillId="0" borderId="1" xfId="0" applyFont="1" applyBorder="1" applyAlignment="1">
      <alignment horizontal="right"/>
    </xf>
    <xf numFmtId="0" fontId="4" fillId="0" borderId="1" xfId="0" applyFont="1" applyBorder="1" applyAlignment="1">
      <alignment horizontal="right" wrapText="1"/>
    </xf>
    <xf numFmtId="0" fontId="4" fillId="0" borderId="0" xfId="0" applyFont="1"/>
    <xf numFmtId="164" fontId="3" fillId="0" borderId="0" xfId="1" applyNumberFormat="1" applyFont="1" applyBorder="1"/>
    <xf numFmtId="164" fontId="3" fillId="0" borderId="0" xfId="0" applyNumberFormat="1" applyFont="1"/>
    <xf numFmtId="0" fontId="2" fillId="0" borderId="0" xfId="0" applyFont="1"/>
    <xf numFmtId="0" fontId="4" fillId="0" borderId="2" xfId="0" applyFont="1" applyBorder="1" applyAlignment="1">
      <alignment horizontal="right"/>
    </xf>
    <xf numFmtId="0" fontId="4" fillId="0" borderId="3" xfId="0" applyFont="1" applyBorder="1" applyAlignment="1">
      <alignment horizontal="right"/>
    </xf>
    <xf numFmtId="0" fontId="4" fillId="0" borderId="0" xfId="0" applyFont="1" applyAlignment="1">
      <alignment horizontal="right"/>
    </xf>
    <xf numFmtId="3" fontId="3" fillId="0" borderId="4" xfId="0" applyNumberFormat="1" applyFont="1" applyBorder="1"/>
    <xf numFmtId="3" fontId="3" fillId="0" borderId="0" xfId="0" applyNumberFormat="1" applyFont="1"/>
    <xf numFmtId="3" fontId="3" fillId="0" borderId="5" xfId="0" applyNumberFormat="1" applyFont="1" applyBorder="1"/>
    <xf numFmtId="0" fontId="2" fillId="0" borderId="0" xfId="0" applyFont="1" applyAlignment="1">
      <alignment horizontal="center"/>
    </xf>
    <xf numFmtId="0" fontId="0" fillId="0" borderId="0" xfId="0"/>
    <xf numFmtId="0" fontId="6" fillId="0" borderId="0" xfId="0" applyFont="1" applyBorder="1" applyAlignment="1">
      <alignment horizontal="center" vertical="center" wrapText="1"/>
    </xf>
    <xf numFmtId="0" fontId="7" fillId="2" borderId="0" xfId="0" applyFont="1" applyFill="1"/>
    <xf numFmtId="165" fontId="7" fillId="2" borderId="18" xfId="0" applyNumberFormat="1" applyFont="1" applyFill="1" applyBorder="1" applyAlignment="1">
      <alignment horizontal="right" vertical="top"/>
    </xf>
    <xf numFmtId="0" fontId="8" fillId="0" borderId="7" xfId="0" applyFont="1" applyBorder="1" applyAlignment="1">
      <alignment horizontal="left"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8" fillId="0" borderId="10" xfId="0" applyFont="1" applyBorder="1" applyAlignment="1">
      <alignment horizontal="center" wrapText="1"/>
    </xf>
    <xf numFmtId="0" fontId="8" fillId="3" borderId="11" xfId="0" applyFont="1" applyFill="1" applyBorder="1" applyAlignment="1">
      <alignment horizontal="left" vertical="top" wrapText="1"/>
    </xf>
    <xf numFmtId="165" fontId="7" fillId="2" borderId="12" xfId="0" applyNumberFormat="1" applyFont="1" applyFill="1" applyBorder="1" applyAlignment="1">
      <alignment horizontal="right" vertical="top"/>
    </xf>
    <xf numFmtId="165" fontId="7" fillId="2" borderId="13" xfId="0" applyNumberFormat="1" applyFont="1" applyFill="1" applyBorder="1" applyAlignment="1">
      <alignment horizontal="right" vertical="top"/>
    </xf>
    <xf numFmtId="165" fontId="7" fillId="2" borderId="14" xfId="0" applyNumberFormat="1" applyFont="1" applyFill="1" applyBorder="1" applyAlignment="1">
      <alignment horizontal="right" vertical="top"/>
    </xf>
    <xf numFmtId="0" fontId="8" fillId="3" borderId="15" xfId="0" applyFont="1" applyFill="1" applyBorder="1" applyAlignment="1">
      <alignment horizontal="left" vertical="top" wrapText="1"/>
    </xf>
    <xf numFmtId="165" fontId="7" fillId="2" borderId="16" xfId="0" applyNumberFormat="1" applyFont="1" applyFill="1" applyBorder="1" applyAlignment="1">
      <alignment horizontal="right" vertical="top"/>
    </xf>
    <xf numFmtId="165" fontId="7" fillId="2" borderId="17" xfId="0" applyNumberFormat="1" applyFont="1" applyFill="1" applyBorder="1" applyAlignment="1">
      <alignment horizontal="right" vertical="top"/>
    </xf>
    <xf numFmtId="0" fontId="8" fillId="3" borderId="19" xfId="0" applyFont="1" applyFill="1" applyBorder="1" applyAlignment="1">
      <alignment horizontal="left" vertical="top" wrapText="1"/>
    </xf>
    <xf numFmtId="165" fontId="7" fillId="2" borderId="20" xfId="0" applyNumberFormat="1" applyFont="1" applyFill="1" applyBorder="1" applyAlignment="1">
      <alignment horizontal="right" vertical="top"/>
    </xf>
    <xf numFmtId="165" fontId="7" fillId="2" borderId="6" xfId="0" applyNumberFormat="1" applyFont="1" applyFill="1" applyBorder="1" applyAlignment="1">
      <alignment horizontal="right" vertical="top"/>
    </xf>
    <xf numFmtId="165" fontId="7" fillId="2" borderId="21" xfId="0" applyNumberFormat="1" applyFont="1" applyFill="1" applyBorder="1" applyAlignment="1">
      <alignment horizontal="right" vertical="top"/>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47</xdr:row>
      <xdr:rowOff>160020</xdr:rowOff>
    </xdr:from>
    <xdr:to>
      <xdr:col>8</xdr:col>
      <xdr:colOff>45720</xdr:colOff>
      <xdr:row>54</xdr:row>
      <xdr:rowOff>93345</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9525" y="8526780"/>
          <a:ext cx="7282815" cy="110680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1" u="none" strike="noStrike" baseline="0">
              <a:solidFill>
                <a:srgbClr val="000000"/>
              </a:solidFill>
              <a:latin typeface="Arial"/>
              <a:cs typeface="Arial"/>
            </a:rPr>
            <a:t>Note: </a:t>
          </a:r>
          <a:r>
            <a:rPr lang="en-US" sz="1000" b="0" i="0" u="none" strike="noStrike" baseline="0">
              <a:solidFill>
                <a:srgbClr val="000000"/>
              </a:solidFill>
              <a:latin typeface="Arial"/>
              <a:cs typeface="Arial"/>
            </a:rPr>
            <a:t>The U.S. Census Bureau considers race and ethnic origin to be separate concepts, and collects information through two separate questions. Therefore, the Hispanic category includes all individuals who so identified themselves, regardless of their race(s). The remaining categories consist of indviduals </a:t>
          </a:r>
          <a:r>
            <a:rPr lang="en-US" sz="1000" b="0" i="0" u="none" strike="noStrike" baseline="0">
              <a:solidFill>
                <a:sysClr val="windowText" lastClr="000000"/>
              </a:solidFill>
              <a:latin typeface="Arial" pitchFamily="34" charset="0"/>
              <a:cs typeface="Arial" pitchFamily="34" charset="0"/>
            </a:rPr>
            <a:t>who are non-Hispanic.</a:t>
          </a:r>
        </a:p>
        <a:p>
          <a:pPr algn="l" rtl="0">
            <a:defRPr sz="1000"/>
          </a:pPr>
          <a:endParaRPr lang="en-US" sz="1000" b="0" i="0" u="none" strike="noStrike" baseline="0">
            <a:solidFill>
              <a:sysClr val="windowText" lastClr="000000"/>
            </a:solidFill>
            <a:latin typeface="Arial" pitchFamily="34" charset="0"/>
            <a:cs typeface="Arial" pitchFamily="34" charset="0"/>
          </a:endParaRPr>
        </a:p>
        <a:p>
          <a:r>
            <a:rPr lang="en-US" sz="1000" b="0" i="1" u="none" strike="noStrike" baseline="0">
              <a:solidFill>
                <a:sysClr val="windowText" lastClr="000000"/>
              </a:solidFill>
              <a:latin typeface="Arial" pitchFamily="34" charset="0"/>
              <a:cs typeface="Arial" pitchFamily="34" charset="0"/>
            </a:rPr>
            <a:t>Source: </a:t>
          </a:r>
          <a:r>
            <a:rPr lang="en-US" sz="1000" b="0" i="0" u="none" strike="noStrike" baseline="0">
              <a:solidFill>
                <a:sysClr val="windowText" lastClr="000000"/>
              </a:solidFill>
              <a:latin typeface="Arial" pitchFamily="34" charset="0"/>
              <a:cs typeface="Arial" pitchFamily="34" charset="0"/>
            </a:rPr>
            <a:t>U.S. Census Bureau, Population Division, </a:t>
          </a:r>
          <a:r>
            <a:rPr lang="en-US" sz="1000" baseline="0">
              <a:solidFill>
                <a:sysClr val="windowText" lastClr="000000"/>
              </a:solidFill>
              <a:latin typeface="Arial" pitchFamily="34" charset="0"/>
              <a:ea typeface="+mn-ea"/>
              <a:cs typeface="Arial" pitchFamily="34" charset="0"/>
            </a:rPr>
            <a:t>Annual State Resident Population Estimates by Sex, 6 Race Groups and Hispanic Origin (SC-EST2016-ALLDATA6): April 1, 2020 to July 1, 2022. </a:t>
          </a:r>
          <a:endParaRPr lang="en-US" sz="1000" b="0" i="0" u="none" strike="noStrike" baseline="0">
            <a:solidFill>
              <a:sysClr val="windowText" lastClr="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8"/>
  <sheetViews>
    <sheetView tabSelected="1" zoomScaleNormal="100" zoomScaleSheetLayoutView="116" workbookViewId="0">
      <selection activeCell="E17" sqref="E17"/>
    </sheetView>
  </sheetViews>
  <sheetFormatPr defaultColWidth="9.1640625" defaultRowHeight="12.3" x14ac:dyDescent="0.4"/>
  <cols>
    <col min="1" max="1" width="12.27734375" style="6" customWidth="1"/>
    <col min="2" max="2" width="14.44140625" style="1" customWidth="1"/>
    <col min="3" max="4" width="14" style="1" customWidth="1"/>
    <col min="5" max="5" width="17.1640625" style="1" customWidth="1"/>
    <col min="6" max="6" width="17.71875" style="1" customWidth="1"/>
    <col min="7" max="7" width="16.1640625" style="1" customWidth="1"/>
    <col min="8" max="8" width="14.44140625" style="1" customWidth="1"/>
    <col min="9" max="16384" width="9.1640625" style="1"/>
  </cols>
  <sheetData>
    <row r="1" spans="1:9" ht="15" x14ac:dyDescent="0.5">
      <c r="A1" s="16" t="s">
        <v>0</v>
      </c>
      <c r="B1" s="16"/>
      <c r="C1" s="16"/>
      <c r="D1" s="16"/>
      <c r="E1" s="16"/>
      <c r="F1" s="16"/>
      <c r="G1" s="16"/>
      <c r="H1" s="16"/>
    </row>
    <row r="2" spans="1:9" ht="15" x14ac:dyDescent="0.5">
      <c r="A2" s="16" t="s">
        <v>25</v>
      </c>
      <c r="B2" s="16"/>
      <c r="C2" s="16"/>
      <c r="D2" s="16"/>
      <c r="E2" s="16"/>
      <c r="F2" s="16"/>
      <c r="G2" s="16"/>
      <c r="H2" s="16"/>
    </row>
    <row r="3" spans="1:9" s="2" customFormat="1" ht="15" x14ac:dyDescent="0.5">
      <c r="A3" s="16" t="s">
        <v>74</v>
      </c>
      <c r="B3" s="16"/>
      <c r="C3" s="16"/>
      <c r="D3" s="16"/>
      <c r="E3" s="16"/>
      <c r="F3" s="16"/>
      <c r="G3" s="16"/>
      <c r="H3" s="16"/>
    </row>
    <row r="6" spans="1:9" s="6" customFormat="1" ht="24.9" thickBot="1" x14ac:dyDescent="0.45">
      <c r="A6" s="3" t="s">
        <v>1</v>
      </c>
      <c r="B6" s="3"/>
      <c r="C6" s="4" t="s">
        <v>2</v>
      </c>
      <c r="D6" s="4" t="s">
        <v>3</v>
      </c>
      <c r="E6" s="4" t="s">
        <v>4</v>
      </c>
      <c r="F6" s="5" t="s">
        <v>5</v>
      </c>
      <c r="G6" s="5" t="s">
        <v>26</v>
      </c>
      <c r="H6" s="5" t="s">
        <v>6</v>
      </c>
    </row>
    <row r="7" spans="1:9" ht="12.6" thickTop="1" x14ac:dyDescent="0.4">
      <c r="A7" s="6" t="s">
        <v>7</v>
      </c>
      <c r="B7" s="6"/>
      <c r="C7" s="7">
        <f>C30/$B$30</f>
        <v>7.7012417136165925E-2</v>
      </c>
      <c r="D7" s="7">
        <f t="shared" ref="D7:H7" si="0">D30/$B$30</f>
        <v>0.58795255615247366</v>
      </c>
      <c r="E7" s="7">
        <f t="shared" si="0"/>
        <v>3.2379430821052282E-2</v>
      </c>
      <c r="F7" s="7">
        <f t="shared" si="0"/>
        <v>0.14874935760506994</v>
      </c>
      <c r="G7" s="7">
        <f t="shared" si="0"/>
        <v>8.1127834205536389E-2</v>
      </c>
      <c r="H7" s="7">
        <f t="shared" si="0"/>
        <v>7.2778404079702E-2</v>
      </c>
      <c r="I7" s="8"/>
    </row>
    <row r="8" spans="1:9" x14ac:dyDescent="0.4">
      <c r="A8" s="6" t="s">
        <v>8</v>
      </c>
      <c r="B8" s="6"/>
      <c r="C8" s="7">
        <f t="shared" ref="C8:H8" si="1">C31/$B$31</f>
        <v>0.32456258474939598</v>
      </c>
      <c r="D8" s="7">
        <f t="shared" si="1"/>
        <v>0.5293023138258155</v>
      </c>
      <c r="E8" s="7">
        <f t="shared" si="1"/>
        <v>4.7562254414442236E-2</v>
      </c>
      <c r="F8" s="7">
        <f t="shared" si="1"/>
        <v>3.7276621348769447E-2</v>
      </c>
      <c r="G8" s="7">
        <f t="shared" si="1"/>
        <v>3.8336383711429403E-2</v>
      </c>
      <c r="H8" s="7">
        <f t="shared" si="1"/>
        <v>2.2959841950147549E-2</v>
      </c>
    </row>
    <row r="9" spans="1:9" x14ac:dyDescent="0.4">
      <c r="A9" s="6" t="s">
        <v>9</v>
      </c>
      <c r="B9" s="6"/>
      <c r="C9" s="7">
        <f t="shared" ref="C9:H9" si="2">C32/$B$32</f>
        <v>0.40308596542570491</v>
      </c>
      <c r="D9" s="7">
        <f t="shared" si="2"/>
        <v>0.34729962908418982</v>
      </c>
      <c r="E9" s="7">
        <f t="shared" si="2"/>
        <v>5.57942278401721E-2</v>
      </c>
      <c r="F9" s="7">
        <f t="shared" si="2"/>
        <v>4.0667352270504541E-3</v>
      </c>
      <c r="G9" s="7">
        <f t="shared" si="2"/>
        <v>0.15961042848224286</v>
      </c>
      <c r="H9" s="7">
        <f t="shared" si="2"/>
        <v>3.0143013940639823E-2</v>
      </c>
    </row>
    <row r="10" spans="1:9" x14ac:dyDescent="0.4">
      <c r="A10" s="6" t="s">
        <v>10</v>
      </c>
      <c r="B10" s="6"/>
      <c r="C10" s="7">
        <f t="shared" ref="C10:H10" si="3">C33/$B$33</f>
        <v>0.22516809288336839</v>
      </c>
      <c r="D10" s="7">
        <f t="shared" si="3"/>
        <v>0.66471355972661328</v>
      </c>
      <c r="E10" s="7">
        <f t="shared" si="3"/>
        <v>4.1291961576225472E-2</v>
      </c>
      <c r="F10" s="7">
        <f t="shared" si="3"/>
        <v>6.3012784751039679E-3</v>
      </c>
      <c r="G10" s="7">
        <f t="shared" si="3"/>
        <v>3.707564102695822E-2</v>
      </c>
      <c r="H10" s="7">
        <f t="shared" si="3"/>
        <v>2.5449466311730673E-2</v>
      </c>
    </row>
    <row r="11" spans="1:9" x14ac:dyDescent="0.4">
      <c r="A11" s="6" t="s">
        <v>11</v>
      </c>
      <c r="B11" s="6"/>
      <c r="C11" s="7">
        <f t="shared" ref="C11:H11" si="4">C34/$B$34</f>
        <v>0.11116750775588874</v>
      </c>
      <c r="D11" s="7">
        <f t="shared" si="4"/>
        <v>0.21288144113717855</v>
      </c>
      <c r="E11" s="7">
        <f t="shared" si="4"/>
        <v>1.9471655246924728E-2</v>
      </c>
      <c r="F11" s="7">
        <f t="shared" si="4"/>
        <v>2.1142955542162319E-3</v>
      </c>
      <c r="G11" s="7">
        <f t="shared" si="4"/>
        <v>0.45431732903021532</v>
      </c>
      <c r="H11" s="7">
        <f t="shared" si="4"/>
        <v>0.20004777127557641</v>
      </c>
    </row>
    <row r="12" spans="1:9" x14ac:dyDescent="0.4">
      <c r="A12" s="6" t="s">
        <v>12</v>
      </c>
      <c r="B12" s="6"/>
      <c r="C12" s="7">
        <f t="shared" ref="C12:H12" si="5">C35/$B$35</f>
        <v>0.13507763921501087</v>
      </c>
      <c r="D12" s="7">
        <f t="shared" si="5"/>
        <v>0.80710127161322154</v>
      </c>
      <c r="E12" s="7">
        <f t="shared" si="5"/>
        <v>7.9488074725907187E-3</v>
      </c>
      <c r="F12" s="7">
        <f t="shared" si="5"/>
        <v>1.0231388532325133E-2</v>
      </c>
      <c r="G12" s="7">
        <f t="shared" si="5"/>
        <v>1.7171445767039547E-2</v>
      </c>
      <c r="H12" s="7">
        <f t="shared" si="5"/>
        <v>2.246944739981217E-2</v>
      </c>
    </row>
    <row r="13" spans="1:9" x14ac:dyDescent="0.4">
      <c r="A13" s="6" t="s">
        <v>13</v>
      </c>
      <c r="B13" s="6"/>
      <c r="C13" s="7">
        <f t="shared" ref="C13:H13" si="6">C36/$B$36</f>
        <v>4.516919635183865E-2</v>
      </c>
      <c r="D13" s="7">
        <f t="shared" si="6"/>
        <v>0.85285523574920274</v>
      </c>
      <c r="E13" s="7">
        <f t="shared" si="6"/>
        <v>5.5260329139604249E-3</v>
      </c>
      <c r="F13" s="7">
        <f t="shared" si="6"/>
        <v>5.874872090817522E-2</v>
      </c>
      <c r="G13" s="7">
        <f t="shared" si="6"/>
        <v>1.1108172205612952E-2</v>
      </c>
      <c r="H13" s="7">
        <f t="shared" si="6"/>
        <v>2.6592641871210042E-2</v>
      </c>
    </row>
    <row r="14" spans="1:9" x14ac:dyDescent="0.4">
      <c r="A14" s="6" t="s">
        <v>14</v>
      </c>
      <c r="B14" s="6"/>
      <c r="C14" s="7">
        <f t="shared" ref="C14:H14" si="7">C37/$B$37</f>
        <v>0.3025245360585968</v>
      </c>
      <c r="D14" s="7">
        <f t="shared" si="7"/>
        <v>0.4570126491139076</v>
      </c>
      <c r="E14" s="7">
        <f t="shared" si="7"/>
        <v>9.7274442596888652E-2</v>
      </c>
      <c r="F14" s="7">
        <f t="shared" si="7"/>
        <v>8.2869381440833362E-3</v>
      </c>
      <c r="G14" s="7">
        <f t="shared" si="7"/>
        <v>9.6281293938017001E-2</v>
      </c>
      <c r="H14" s="7">
        <f t="shared" si="7"/>
        <v>3.8620140148506579E-2</v>
      </c>
    </row>
    <row r="15" spans="1:9" x14ac:dyDescent="0.4">
      <c r="A15" s="6" t="s">
        <v>15</v>
      </c>
      <c r="B15" s="6"/>
      <c r="C15" s="7">
        <f t="shared" ref="C15:H15" si="8">C38/$B$38</f>
        <v>0.50151087565488628</v>
      </c>
      <c r="D15" s="7">
        <f t="shared" si="8"/>
        <v>0.35710561082341541</v>
      </c>
      <c r="E15" s="7">
        <f t="shared" si="8"/>
        <v>1.9701951031161995E-2</v>
      </c>
      <c r="F15" s="7">
        <f t="shared" si="8"/>
        <v>8.758299642651643E-2</v>
      </c>
      <c r="G15" s="7">
        <f t="shared" si="8"/>
        <v>1.7548965052542324E-2</v>
      </c>
      <c r="H15" s="7">
        <f t="shared" si="8"/>
        <v>1.6549601011477552E-2</v>
      </c>
    </row>
    <row r="16" spans="1:9" x14ac:dyDescent="0.4">
      <c r="A16" s="6" t="s">
        <v>16</v>
      </c>
      <c r="B16" s="6"/>
      <c r="C16" s="7">
        <f t="shared" ref="C16:H16" si="9">C39/$B$39</f>
        <v>4.6293860465235662E-2</v>
      </c>
      <c r="D16" s="7">
        <f t="shared" si="9"/>
        <v>0.83026482783047018</v>
      </c>
      <c r="E16" s="7">
        <f t="shared" si="9"/>
        <v>3.4332527869353154E-2</v>
      </c>
      <c r="F16" s="7">
        <f t="shared" si="9"/>
        <v>4.832783881138665E-2</v>
      </c>
      <c r="G16" s="7">
        <f t="shared" si="9"/>
        <v>1.7833562824265563E-2</v>
      </c>
      <c r="H16" s="7">
        <f t="shared" si="9"/>
        <v>2.2947382199288803E-2</v>
      </c>
    </row>
    <row r="17" spans="1:8" x14ac:dyDescent="0.4">
      <c r="A17" s="6" t="s">
        <v>17</v>
      </c>
      <c r="B17" s="6"/>
      <c r="C17" s="7">
        <f>C40/$B$40</f>
        <v>0.1437533740065475</v>
      </c>
      <c r="D17" s="7">
        <f t="shared" ref="D17:H17" si="10">D40/$B$40</f>
        <v>0.73543236928429412</v>
      </c>
      <c r="E17" s="7">
        <f t="shared" si="10"/>
        <v>2.0436367975846054E-2</v>
      </c>
      <c r="F17" s="7">
        <f t="shared" si="10"/>
        <v>1.0858611408074792E-2</v>
      </c>
      <c r="G17" s="7">
        <f t="shared" si="10"/>
        <v>5.3825855155151821E-2</v>
      </c>
      <c r="H17" s="7">
        <f t="shared" si="10"/>
        <v>3.5693422170085566E-2</v>
      </c>
    </row>
    <row r="18" spans="1:8" x14ac:dyDescent="0.4">
      <c r="A18" s="6" t="s">
        <v>18</v>
      </c>
      <c r="B18" s="6"/>
      <c r="C18" s="7">
        <f t="shared" ref="C18:H18" si="11">C41/$B$41</f>
        <v>4.891935143500286E-2</v>
      </c>
      <c r="D18" s="7">
        <f t="shared" si="11"/>
        <v>0.80701322453573432</v>
      </c>
      <c r="E18" s="7">
        <f t="shared" si="11"/>
        <v>2.4406918261114238E-2</v>
      </c>
      <c r="F18" s="7">
        <f t="shared" si="11"/>
        <v>7.706875175858191E-2</v>
      </c>
      <c r="G18" s="7">
        <f t="shared" si="11"/>
        <v>1.8312332934721447E-2</v>
      </c>
      <c r="H18" s="7">
        <f t="shared" si="11"/>
        <v>2.427942107484525E-2</v>
      </c>
    </row>
    <row r="19" spans="1:8" x14ac:dyDescent="0.4">
      <c r="A19" s="6" t="s">
        <v>19</v>
      </c>
      <c r="B19" s="6"/>
      <c r="C19" s="7">
        <f t="shared" ref="C19:H19" si="12">C42/$B$42</f>
        <v>0.15146917889256981</v>
      </c>
      <c r="D19" s="7">
        <f t="shared" si="12"/>
        <v>0.76694746805489833</v>
      </c>
      <c r="E19" s="7">
        <f t="shared" si="12"/>
        <v>1.2168125887363936E-2</v>
      </c>
      <c r="F19" s="7">
        <f t="shared" si="12"/>
        <v>8.9289517274017977E-3</v>
      </c>
      <c r="G19" s="7">
        <f t="shared" si="12"/>
        <v>3.6999526739233297E-2</v>
      </c>
      <c r="H19" s="7">
        <f t="shared" si="12"/>
        <v>2.3486748698532893E-2</v>
      </c>
    </row>
    <row r="20" spans="1:8" x14ac:dyDescent="0.4">
      <c r="A20" s="6" t="s">
        <v>20</v>
      </c>
      <c r="B20" s="6"/>
      <c r="C20" s="7">
        <f t="shared" ref="C20:H20" si="13">C43/$B$43</f>
        <v>0.1404242294869136</v>
      </c>
      <c r="D20" s="7">
        <f t="shared" si="13"/>
        <v>0.6514299262784774</v>
      </c>
      <c r="E20" s="7">
        <f t="shared" si="13"/>
        <v>4.1584497698755135E-2</v>
      </c>
      <c r="F20" s="7">
        <f t="shared" si="13"/>
        <v>1.2097558294050211E-2</v>
      </c>
      <c r="G20" s="7">
        <f t="shared" si="13"/>
        <v>0.10963324704788961</v>
      </c>
      <c r="H20" s="7">
        <f t="shared" si="13"/>
        <v>4.483054119391415E-2</v>
      </c>
    </row>
    <row r="21" spans="1:8" x14ac:dyDescent="0.4">
      <c r="A21" s="6" t="s">
        <v>21</v>
      </c>
      <c r="B21" s="6"/>
      <c r="C21" s="7">
        <f t="shared" ref="C21:H21" si="14">C44/$B$44</f>
        <v>0.10803242624027945</v>
      </c>
      <c r="D21" s="7">
        <f t="shared" si="14"/>
        <v>0.83072374226195922</v>
      </c>
      <c r="E21" s="7">
        <f t="shared" si="14"/>
        <v>1.0327134873688686E-2</v>
      </c>
      <c r="F21" s="7">
        <f t="shared" si="14"/>
        <v>2.034294206381013E-2</v>
      </c>
      <c r="G21" s="7">
        <f t="shared" si="14"/>
        <v>1.0906789179556954E-2</v>
      </c>
      <c r="H21" s="7">
        <f t="shared" si="14"/>
        <v>1.9666965380705601E-2</v>
      </c>
    </row>
    <row r="22" spans="1:8" x14ac:dyDescent="0.4">
      <c r="B22" s="6"/>
    </row>
    <row r="23" spans="1:8" x14ac:dyDescent="0.4">
      <c r="A23" s="6" t="s">
        <v>22</v>
      </c>
      <c r="B23" s="6"/>
      <c r="C23" s="7">
        <f t="shared" ref="C23:H23" si="15">C46/$B$46</f>
        <v>0.30266946117729193</v>
      </c>
      <c r="D23" s="7">
        <f t="shared" si="15"/>
        <v>0.49043426490718928</v>
      </c>
      <c r="E23" s="7">
        <f t="shared" si="15"/>
        <v>4.5994670633490206E-2</v>
      </c>
      <c r="F23" s="7">
        <f t="shared" si="15"/>
        <v>1.4537279599679973E-2</v>
      </c>
      <c r="G23" s="7">
        <f t="shared" si="15"/>
        <v>0.11282221432795116</v>
      </c>
      <c r="H23" s="7">
        <f t="shared" si="15"/>
        <v>3.3542109354397498E-2</v>
      </c>
    </row>
    <row r="24" spans="1:8" x14ac:dyDescent="0.4">
      <c r="A24" s="6" t="s">
        <v>23</v>
      </c>
      <c r="B24" s="6"/>
      <c r="C24" s="7">
        <f t="shared" ref="C24:H24" si="16">C47/$B$47</f>
        <v>0.19101927048539633</v>
      </c>
      <c r="D24" s="7">
        <f t="shared" si="16"/>
        <v>0.58875875165060576</v>
      </c>
      <c r="E24" s="7">
        <f t="shared" si="16"/>
        <v>0.12622874786771585</v>
      </c>
      <c r="F24" s="7">
        <f t="shared" si="16"/>
        <v>7.2639135459833474E-3</v>
      </c>
      <c r="G24" s="7">
        <f t="shared" si="16"/>
        <v>6.2744475636094588E-2</v>
      </c>
      <c r="H24" s="7">
        <f t="shared" si="16"/>
        <v>2.3984840814204187E-2</v>
      </c>
    </row>
    <row r="25" spans="1:8" x14ac:dyDescent="0.4">
      <c r="B25" s="7"/>
      <c r="C25" s="7"/>
      <c r="D25" s="7"/>
      <c r="E25" s="7"/>
      <c r="F25" s="7"/>
      <c r="G25" s="7"/>
    </row>
    <row r="26" spans="1:8" s="2" customFormat="1" ht="15" x14ac:dyDescent="0.5">
      <c r="A26" s="9"/>
    </row>
    <row r="29" spans="1:8" s="12" customFormat="1" ht="24.9" thickBot="1" x14ac:dyDescent="0.45">
      <c r="A29" s="4"/>
      <c r="B29" s="10" t="s">
        <v>24</v>
      </c>
      <c r="C29" s="11" t="s">
        <v>2</v>
      </c>
      <c r="D29" s="4" t="s">
        <v>3</v>
      </c>
      <c r="E29" s="4" t="s">
        <v>4</v>
      </c>
      <c r="F29" s="5" t="s">
        <v>5</v>
      </c>
      <c r="G29" s="5" t="s">
        <v>26</v>
      </c>
      <c r="H29" s="5" t="s">
        <v>6</v>
      </c>
    </row>
    <row r="30" spans="1:8" ht="12.6" thickTop="1" x14ac:dyDescent="0.4">
      <c r="A30" s="6" t="s">
        <v>7</v>
      </c>
      <c r="B30" s="13">
        <f>SUM(C30:H30)</f>
        <v>733583.00000000012</v>
      </c>
      <c r="C30" s="13">
        <f>VLOOKUP('Table 2'!$A30,CensusEstimates!$A:$H,2,FALSE)</f>
        <v>56495.000000000015</v>
      </c>
      <c r="D30" s="13">
        <f>VLOOKUP('Table 2'!$A30,CensusEstimates!$A:$H,3,FALSE)</f>
        <v>431312.00000000012</v>
      </c>
      <c r="E30" s="13">
        <f>VLOOKUP('Table 2'!$A30,CensusEstimates!$A:$H,4,FALSE)</f>
        <v>23753</v>
      </c>
      <c r="F30" s="13">
        <f>VLOOKUP('Table 2'!$A30,CensusEstimates!$A:$H,5,FALSE)</f>
        <v>109120.00000000003</v>
      </c>
      <c r="G30" s="13">
        <f>SUM(VLOOKUP('Table 2'!$A30,CensusEstimates!$A:$H,6,FALSE),VLOOKUP('Table 2'!$A30,CensusEstimates!$A:$H,7,FALSE))</f>
        <v>59514.000000000015</v>
      </c>
      <c r="H30" s="13">
        <f>VLOOKUP('Table 2'!$A30,CensusEstimates!$A:$H,8,FALSE)</f>
        <v>53389.000000000044</v>
      </c>
    </row>
    <row r="31" spans="1:8" x14ac:dyDescent="0.4">
      <c r="A31" s="6" t="s">
        <v>8</v>
      </c>
      <c r="B31" s="13">
        <f t="shared" ref="B31:B44" si="17">SUM(C31:H31)</f>
        <v>7359197</v>
      </c>
      <c r="C31" s="13">
        <f>VLOOKUP('Table 2'!$A31,CensusEstimates!$A:$H,2,FALSE)</f>
        <v>2388520.0000000005</v>
      </c>
      <c r="D31" s="13">
        <f>VLOOKUP('Table 2'!$A31,CensusEstimates!$A:$H,3,FALSE)</f>
        <v>3895239.9999999995</v>
      </c>
      <c r="E31" s="13">
        <f>VLOOKUP('Table 2'!$A31,CensusEstimates!$A:$H,4,FALSE)</f>
        <v>350020.00000000006</v>
      </c>
      <c r="F31" s="13">
        <f>VLOOKUP('Table 2'!$A31,CensusEstimates!$A:$H,5,FALSE)</f>
        <v>274326.00000000006</v>
      </c>
      <c r="G31" s="13">
        <f>SUM(VLOOKUP('Table 2'!$A31,CensusEstimates!$A:$H,6,FALSE),VLOOKUP('Table 2'!$A31,CensusEstimates!$A:$H,7,FALSE))</f>
        <v>282125.00000000012</v>
      </c>
      <c r="H31" s="13">
        <f>VLOOKUP('Table 2'!$A31,CensusEstimates!$A:$H,8,FALSE)</f>
        <v>168966</v>
      </c>
    </row>
    <row r="32" spans="1:8" x14ac:dyDescent="0.4">
      <c r="A32" s="6" t="s">
        <v>9</v>
      </c>
      <c r="B32" s="13">
        <f t="shared" si="17"/>
        <v>39029342.000000022</v>
      </c>
      <c r="C32" s="13">
        <f>VLOOKUP('Table 2'!$A32,CensusEstimates!$A:$H,2,FALSE)</f>
        <v>15732180.00000002</v>
      </c>
      <c r="D32" s="13">
        <f>VLOOKUP('Table 2'!$A32,CensusEstimates!$A:$H,3,FALSE)</f>
        <v>13554876</v>
      </c>
      <c r="E32" s="13">
        <f>VLOOKUP('Table 2'!$A32,CensusEstimates!$A:$H,4,FALSE)</f>
        <v>2177611.9999999995</v>
      </c>
      <c r="F32" s="13">
        <f>VLOOKUP('Table 2'!$A32,CensusEstimates!$A:$H,5,FALSE)</f>
        <v>158721.99999999991</v>
      </c>
      <c r="G32" s="13">
        <f>SUM(VLOOKUP('Table 2'!$A32,CensusEstimates!$A:$H,6,FALSE),VLOOKUP('Table 2'!$A32,CensusEstimates!$A:$H,7,FALSE))</f>
        <v>6229490.0000000009</v>
      </c>
      <c r="H32" s="13">
        <f>VLOOKUP('Table 2'!$A32,CensusEstimates!$A:$H,8,FALSE)</f>
        <v>1176462</v>
      </c>
    </row>
    <row r="33" spans="1:8" x14ac:dyDescent="0.4">
      <c r="A33" s="6" t="s">
        <v>10</v>
      </c>
      <c r="B33" s="13">
        <f t="shared" si="17"/>
        <v>5839925.9999999991</v>
      </c>
      <c r="C33" s="13">
        <f>VLOOKUP('Table 2'!$A33,CensusEstimates!$A:$H,2,FALSE)</f>
        <v>1314964.9999999979</v>
      </c>
      <c r="D33" s="13">
        <f>VLOOKUP('Table 2'!$A33,CensusEstimates!$A:$H,3,FALSE)</f>
        <v>3881878.0000000009</v>
      </c>
      <c r="E33" s="13">
        <f>VLOOKUP('Table 2'!$A33,CensusEstimates!$A:$H,4,FALSE)</f>
        <v>241142.00000000006</v>
      </c>
      <c r="F33" s="13">
        <f>VLOOKUP('Table 2'!$A33,CensusEstimates!$A:$H,5,FALSE)</f>
        <v>36799.000000000007</v>
      </c>
      <c r="G33" s="13">
        <f>SUM(VLOOKUP('Table 2'!$A33,CensusEstimates!$A:$H,6,FALSE),VLOOKUP('Table 2'!$A33,CensusEstimates!$A:$H,7,FALSE))</f>
        <v>216518.99999999997</v>
      </c>
      <c r="H33" s="13">
        <f>VLOOKUP('Table 2'!$A33,CensusEstimates!$A:$H,8,FALSE)</f>
        <v>148623.00000000003</v>
      </c>
    </row>
    <row r="34" spans="1:8" x14ac:dyDescent="0.4">
      <c r="A34" s="6" t="s">
        <v>11</v>
      </c>
      <c r="B34" s="13">
        <f t="shared" si="17"/>
        <v>1440196</v>
      </c>
      <c r="C34" s="13">
        <f>VLOOKUP('Table 2'!$A34,CensusEstimates!$A:$H,2,FALSE)</f>
        <v>160102.99999999994</v>
      </c>
      <c r="D34" s="13">
        <f>VLOOKUP('Table 2'!$A34,CensusEstimates!$A:$H,3,FALSE)</f>
        <v>306591</v>
      </c>
      <c r="E34" s="13">
        <f>VLOOKUP('Table 2'!$A34,CensusEstimates!$A:$H,4,FALSE)</f>
        <v>28043.000000000004</v>
      </c>
      <c r="F34" s="13">
        <f>VLOOKUP('Table 2'!$A34,CensusEstimates!$A:$H,5,FALSE)</f>
        <v>3045.0000000000005</v>
      </c>
      <c r="G34" s="13">
        <f>SUM(VLOOKUP('Table 2'!$A34,CensusEstimates!$A:$H,6,FALSE),VLOOKUP('Table 2'!$A34,CensusEstimates!$A:$H,7,FALSE))</f>
        <v>654306</v>
      </c>
      <c r="H34" s="13">
        <f>VLOOKUP('Table 2'!$A34,CensusEstimates!$A:$H,8,FALSE)</f>
        <v>288108.00000000006</v>
      </c>
    </row>
    <row r="35" spans="1:8" x14ac:dyDescent="0.4">
      <c r="A35" s="6" t="s">
        <v>12</v>
      </c>
      <c r="B35" s="13">
        <f t="shared" si="17"/>
        <v>1939033</v>
      </c>
      <c r="C35" s="13">
        <f>VLOOKUP('Table 2'!$A35,CensusEstimates!$A:$H,2,FALSE)</f>
        <v>261920.00000000017</v>
      </c>
      <c r="D35" s="13">
        <f>VLOOKUP('Table 2'!$A35,CensusEstimates!$A:$H,3,FALSE)</f>
        <v>1564995.9999999998</v>
      </c>
      <c r="E35" s="13">
        <f>VLOOKUP('Table 2'!$A35,CensusEstimates!$A:$H,4,FALSE)</f>
        <v>15412.999999999998</v>
      </c>
      <c r="F35" s="13">
        <f>VLOOKUP('Table 2'!$A35,CensusEstimates!$A:$H,5,FALSE)</f>
        <v>19839</v>
      </c>
      <c r="G35" s="13">
        <f>SUM(VLOOKUP('Table 2'!$A35,CensusEstimates!$A:$H,6,FALSE),VLOOKUP('Table 2'!$A35,CensusEstimates!$A:$H,7,FALSE))</f>
        <v>33295.999999999993</v>
      </c>
      <c r="H35" s="13">
        <f>VLOOKUP('Table 2'!$A35,CensusEstimates!$A:$H,8,FALSE)</f>
        <v>43568.999999999993</v>
      </c>
    </row>
    <row r="36" spans="1:8" x14ac:dyDescent="0.4">
      <c r="A36" s="6" t="s">
        <v>13</v>
      </c>
      <c r="B36" s="13">
        <f t="shared" si="17"/>
        <v>1122866.9999999998</v>
      </c>
      <c r="C36" s="13">
        <f>VLOOKUP('Table 2'!$A36,CensusEstimates!$A:$H,2,FALSE)</f>
        <v>50719</v>
      </c>
      <c r="D36" s="13">
        <f>VLOOKUP('Table 2'!$A36,CensusEstimates!$A:$H,3,FALSE)</f>
        <v>957642.99999999988</v>
      </c>
      <c r="E36" s="13">
        <f>VLOOKUP('Table 2'!$A36,CensusEstimates!$A:$H,4,FALSE)</f>
        <v>6204.9999999999991</v>
      </c>
      <c r="F36" s="13">
        <f>VLOOKUP('Table 2'!$A36,CensusEstimates!$A:$H,5,FALSE)</f>
        <v>65966.999999999971</v>
      </c>
      <c r="G36" s="13">
        <f>SUM(VLOOKUP('Table 2'!$A36,CensusEstimates!$A:$H,6,FALSE),VLOOKUP('Table 2'!$A36,CensusEstimates!$A:$H,7,FALSE))</f>
        <v>12472.999999999996</v>
      </c>
      <c r="H36" s="13">
        <f>VLOOKUP('Table 2'!$A36,CensusEstimates!$A:$H,8,FALSE)</f>
        <v>29860</v>
      </c>
    </row>
    <row r="37" spans="1:8" x14ac:dyDescent="0.4">
      <c r="A37" s="6" t="s">
        <v>14</v>
      </c>
      <c r="B37" s="13">
        <f t="shared" si="17"/>
        <v>3177771.9999999991</v>
      </c>
      <c r="C37" s="13">
        <f>VLOOKUP('Table 2'!$A37,CensusEstimates!$A:$H,2,FALSE)</f>
        <v>961353.99999999895</v>
      </c>
      <c r="D37" s="13">
        <f>VLOOKUP('Table 2'!$A37,CensusEstimates!$A:$H,3,FALSE)</f>
        <v>1452282</v>
      </c>
      <c r="E37" s="13">
        <f>VLOOKUP('Table 2'!$A37,CensusEstimates!$A:$H,4,FALSE)</f>
        <v>309115.99999999994</v>
      </c>
      <c r="F37" s="13">
        <f>VLOOKUP('Table 2'!$A37,CensusEstimates!$A:$H,5,FALSE)</f>
        <v>26333.999999999985</v>
      </c>
      <c r="G37" s="13">
        <f>SUM(VLOOKUP('Table 2'!$A37,CensusEstimates!$A:$H,6,FALSE),VLOOKUP('Table 2'!$A37,CensusEstimates!$A:$H,7,FALSE))</f>
        <v>305960.00000000006</v>
      </c>
      <c r="H37" s="13">
        <f>VLOOKUP('Table 2'!$A37,CensusEstimates!$A:$H,8,FALSE)</f>
        <v>122726.00000000001</v>
      </c>
    </row>
    <row r="38" spans="1:8" x14ac:dyDescent="0.4">
      <c r="A38" s="6" t="s">
        <v>15</v>
      </c>
      <c r="B38" s="13">
        <f t="shared" si="17"/>
        <v>2113344</v>
      </c>
      <c r="C38" s="13">
        <f>VLOOKUP('Table 2'!$A38,CensusEstimates!$A:$H,2,FALSE)</f>
        <v>1059865</v>
      </c>
      <c r="D38" s="13">
        <f>VLOOKUP('Table 2'!$A38,CensusEstimates!$A:$H,3,FALSE)</f>
        <v>754687</v>
      </c>
      <c r="E38" s="13">
        <f>VLOOKUP('Table 2'!$A38,CensusEstimates!$A:$H,4,FALSE)</f>
        <v>41637.000000000015</v>
      </c>
      <c r="F38" s="13">
        <f>VLOOKUP('Table 2'!$A38,CensusEstimates!$A:$H,5,FALSE)</f>
        <v>185092.99999999994</v>
      </c>
      <c r="G38" s="13">
        <f>SUM(VLOOKUP('Table 2'!$A38,CensusEstimates!$A:$H,6,FALSE),VLOOKUP('Table 2'!$A38,CensusEstimates!$A:$H,7,FALSE))</f>
        <v>37087.000000000007</v>
      </c>
      <c r="H38" s="13">
        <f>VLOOKUP('Table 2'!$A38,CensusEstimates!$A:$H,8,FALSE)</f>
        <v>34975.000000000015</v>
      </c>
    </row>
    <row r="39" spans="1:8" x14ac:dyDescent="0.4">
      <c r="A39" s="6" t="s">
        <v>16</v>
      </c>
      <c r="B39" s="13">
        <f t="shared" si="17"/>
        <v>779261</v>
      </c>
      <c r="C39" s="13">
        <f>VLOOKUP('Table 2'!$A39,CensusEstimates!$A:$H,2,FALSE)</f>
        <v>36075.000000000007</v>
      </c>
      <c r="D39" s="13">
        <f>VLOOKUP('Table 2'!$A39,CensusEstimates!$A:$H,3,FALSE)</f>
        <v>646993</v>
      </c>
      <c r="E39" s="13">
        <f>VLOOKUP('Table 2'!$A39,CensusEstimates!$A:$H,4,FALSE)</f>
        <v>26754.000000000007</v>
      </c>
      <c r="F39" s="13">
        <f>VLOOKUP('Table 2'!$A39,CensusEstimates!$A:$H,5,FALSE)</f>
        <v>37659.999999999971</v>
      </c>
      <c r="G39" s="13">
        <f>SUM(VLOOKUP('Table 2'!$A39,CensusEstimates!$A:$H,6,FALSE),VLOOKUP('Table 2'!$A39,CensusEstimates!$A:$H,7,FALSE))</f>
        <v>13897.000000000007</v>
      </c>
      <c r="H39" s="13">
        <f>VLOOKUP('Table 2'!$A39,CensusEstimates!$A:$H,8,FALSE)</f>
        <v>17881.999999999993</v>
      </c>
    </row>
    <row r="40" spans="1:8" x14ac:dyDescent="0.4">
      <c r="A40" s="6" t="s">
        <v>17</v>
      </c>
      <c r="B40" s="13">
        <f t="shared" si="17"/>
        <v>4240137</v>
      </c>
      <c r="C40" s="13">
        <f>VLOOKUP('Table 2'!$A40,CensusEstimates!$A:$H,2,FALSE)</f>
        <v>609534.00000000035</v>
      </c>
      <c r="D40" s="13">
        <f>VLOOKUP('Table 2'!$A40,CensusEstimates!$A:$H,3,FALSE)</f>
        <v>3118333.9999999991</v>
      </c>
      <c r="E40" s="13">
        <f>VLOOKUP('Table 2'!$A40,CensusEstimates!$A:$H,4,FALSE)</f>
        <v>86652.999999999956</v>
      </c>
      <c r="F40" s="13">
        <f>VLOOKUP('Table 2'!$A40,CensusEstimates!$A:$H,5,FALSE)</f>
        <v>46042.000000000022</v>
      </c>
      <c r="G40" s="13">
        <f>SUM(VLOOKUP('Table 2'!$A40,CensusEstimates!$A:$H,6,FALSE),VLOOKUP('Table 2'!$A40,CensusEstimates!$A:$H,7,FALSE))</f>
        <v>228228.99999999997</v>
      </c>
      <c r="H40" s="13">
        <f>VLOOKUP('Table 2'!$A40,CensusEstimates!$A:$H,8,FALSE)</f>
        <v>151345.00000000012</v>
      </c>
    </row>
    <row r="41" spans="1:8" x14ac:dyDescent="0.4">
      <c r="A41" s="6" t="s">
        <v>18</v>
      </c>
      <c r="B41" s="13">
        <f t="shared" si="17"/>
        <v>909823.99999999965</v>
      </c>
      <c r="C41" s="13">
        <f>VLOOKUP('Table 2'!$A41,CensusEstimates!$A:$H,2,FALSE)</f>
        <v>44508.000000000022</v>
      </c>
      <c r="D41" s="13">
        <f>VLOOKUP('Table 2'!$A41,CensusEstimates!$A:$H,3,FALSE)</f>
        <v>734239.99999999965</v>
      </c>
      <c r="E41" s="13">
        <f>VLOOKUP('Table 2'!$A41,CensusEstimates!$A:$H,4,FALSE)</f>
        <v>22205.999999999993</v>
      </c>
      <c r="F41" s="13">
        <f>VLOOKUP('Table 2'!$A41,CensusEstimates!$A:$H,5,FALSE)</f>
        <v>70119</v>
      </c>
      <c r="G41" s="13">
        <f>SUM(VLOOKUP('Table 2'!$A41,CensusEstimates!$A:$H,6,FALSE),VLOOKUP('Table 2'!$A41,CensusEstimates!$A:$H,7,FALSE))</f>
        <v>16661</v>
      </c>
      <c r="H41" s="13">
        <f>VLOOKUP('Table 2'!$A41,CensusEstimates!$A:$H,8,FALSE)</f>
        <v>22089.999999999996</v>
      </c>
    </row>
    <row r="42" spans="1:8" x14ac:dyDescent="0.4">
      <c r="A42" s="6" t="s">
        <v>19</v>
      </c>
      <c r="B42" s="13">
        <f t="shared" si="17"/>
        <v>3380800.0000000005</v>
      </c>
      <c r="C42" s="13">
        <f>VLOOKUP('Table 2'!$A42,CensusEstimates!$A:$H,2,FALSE)</f>
        <v>512087.00000000012</v>
      </c>
      <c r="D42" s="13">
        <f>VLOOKUP('Table 2'!$A42,CensusEstimates!$A:$H,3,FALSE)</f>
        <v>2592896.0000000005</v>
      </c>
      <c r="E42" s="13">
        <f>VLOOKUP('Table 2'!$A42,CensusEstimates!$A:$H,4,FALSE)</f>
        <v>41138</v>
      </c>
      <c r="F42" s="13">
        <f>VLOOKUP('Table 2'!$A42,CensusEstimates!$A:$H,5,FALSE)</f>
        <v>30187</v>
      </c>
      <c r="G42" s="13">
        <f>SUM(VLOOKUP('Table 2'!$A42,CensusEstimates!$A:$H,6,FALSE),VLOOKUP('Table 2'!$A42,CensusEstimates!$A:$H,7,FALSE))</f>
        <v>125087.99999999994</v>
      </c>
      <c r="H42" s="13">
        <f>VLOOKUP('Table 2'!$A42,CensusEstimates!$A:$H,8,FALSE)</f>
        <v>79404.000000000015</v>
      </c>
    </row>
    <row r="43" spans="1:8" x14ac:dyDescent="0.4">
      <c r="A43" s="6" t="s">
        <v>20</v>
      </c>
      <c r="B43" s="13">
        <f t="shared" si="17"/>
        <v>7785786.0000000009</v>
      </c>
      <c r="C43" s="13">
        <f>VLOOKUP('Table 2'!$A43,CensusEstimates!$A:$H,2,FALSE)</f>
        <v>1093312.9999999993</v>
      </c>
      <c r="D43" s="13">
        <f>VLOOKUP('Table 2'!$A43,CensusEstimates!$A:$H,3,FALSE)</f>
        <v>5071894.0000000019</v>
      </c>
      <c r="E43" s="13">
        <f>VLOOKUP('Table 2'!$A43,CensusEstimates!$A:$H,4,FALSE)</f>
        <v>323768</v>
      </c>
      <c r="F43" s="13">
        <f>VLOOKUP('Table 2'!$A43,CensusEstimates!$A:$H,5,FALSE)</f>
        <v>94189.000000000029</v>
      </c>
      <c r="G43" s="13">
        <f>SUM(VLOOKUP('Table 2'!$A43,CensusEstimates!$A:$H,6,FALSE),VLOOKUP('Table 2'!$A43,CensusEstimates!$A:$H,7,FALSE))</f>
        <v>853581.00000000035</v>
      </c>
      <c r="H43" s="13">
        <f>VLOOKUP('Table 2'!$A43,CensusEstimates!$A:$H,8,FALSE)</f>
        <v>349041.00000000012</v>
      </c>
    </row>
    <row r="44" spans="1:8" x14ac:dyDescent="0.4">
      <c r="A44" s="6" t="s">
        <v>21</v>
      </c>
      <c r="B44" s="13">
        <f t="shared" si="17"/>
        <v>581380.99999999988</v>
      </c>
      <c r="C44" s="13">
        <f>VLOOKUP('Table 2'!$A44,CensusEstimates!$A:$H,2,FALSE)</f>
        <v>62807.999999999891</v>
      </c>
      <c r="D44" s="13">
        <f>VLOOKUP('Table 2'!$A44,CensusEstimates!$A:$H,3,FALSE)</f>
        <v>482967</v>
      </c>
      <c r="E44" s="13">
        <f>VLOOKUP('Table 2'!$A44,CensusEstimates!$A:$H,4,FALSE)</f>
        <v>6004.0000000000009</v>
      </c>
      <c r="F44" s="13">
        <f>VLOOKUP('Table 2'!$A44,CensusEstimates!$A:$H,5,FALSE)</f>
        <v>11826.999999999995</v>
      </c>
      <c r="G44" s="13">
        <f>SUM(VLOOKUP('Table 2'!$A44,CensusEstimates!$A:$H,6,FALSE),VLOOKUP('Table 2'!$A44,CensusEstimates!$A:$H,7,FALSE))</f>
        <v>6341</v>
      </c>
      <c r="H44" s="13">
        <f>VLOOKUP('Table 2'!$A44,CensusEstimates!$A:$H,8,FALSE)</f>
        <v>11434</v>
      </c>
    </row>
    <row r="45" spans="1:8" x14ac:dyDescent="0.4">
      <c r="B45" s="13"/>
      <c r="C45" s="15"/>
      <c r="D45" s="15"/>
      <c r="E45" s="15"/>
      <c r="F45" s="15"/>
      <c r="G45" s="15"/>
      <c r="H45" s="15"/>
    </row>
    <row r="46" spans="1:8" x14ac:dyDescent="0.4">
      <c r="A46" s="6" t="s">
        <v>22</v>
      </c>
      <c r="B46" s="13">
        <f>SUM(C46:H46)</f>
        <v>80432449.000000015</v>
      </c>
      <c r="C46" s="15">
        <f t="shared" ref="C46:H46" si="18">SUM(C30:C44)</f>
        <v>24344446.000000019</v>
      </c>
      <c r="D46" s="15">
        <f t="shared" si="18"/>
        <v>39446829</v>
      </c>
      <c r="E46" s="15">
        <f t="shared" si="18"/>
        <v>3699463.9999999995</v>
      </c>
      <c r="F46" s="15">
        <f t="shared" si="18"/>
        <v>1169269</v>
      </c>
      <c r="G46" s="15">
        <f t="shared" si="18"/>
        <v>9074567.0000000019</v>
      </c>
      <c r="H46" s="15">
        <f t="shared" si="18"/>
        <v>2697874</v>
      </c>
    </row>
    <row r="47" spans="1:8" x14ac:dyDescent="0.4">
      <c r="A47" s="6" t="s">
        <v>23</v>
      </c>
      <c r="B47" s="13">
        <f t="shared" ref="B47" si="19">SUM(C47:H47)</f>
        <v>333287556.99999988</v>
      </c>
      <c r="C47" s="13">
        <f>VLOOKUP('Table 2'!$A47,CensusEstimates!$A:$H,2,FALSE)</f>
        <v>63664345.999999925</v>
      </c>
      <c r="D47" s="13">
        <f>VLOOKUP('Table 2'!$A47,CensusEstimates!$A:$H,3,FALSE)</f>
        <v>196225966.00000003</v>
      </c>
      <c r="E47" s="13">
        <f>VLOOKUP('Table 2'!$A47,CensusEstimates!$A:$H,4,FALSE)</f>
        <v>42070470.999999955</v>
      </c>
      <c r="F47" s="13">
        <f>VLOOKUP('Table 2'!$A47,CensusEstimates!$A:$H,5,FALSE)</f>
        <v>2420971.9999999963</v>
      </c>
      <c r="G47" s="13">
        <f>SUM(VLOOKUP('Table 2'!$A47,CensusEstimates!$A:$H,6,FALSE),VLOOKUP('Table 2'!$A47,CensusEstimates!$A:$H,7,FALSE))</f>
        <v>20911952.999999978</v>
      </c>
      <c r="H47" s="13">
        <f>VLOOKUP('Table 2'!$A47,CensusEstimates!$A:$H,8,FALSE)</f>
        <v>7993849.0000000019</v>
      </c>
    </row>
    <row r="49" spans="1:9" x14ac:dyDescent="0.4">
      <c r="A49" s="1"/>
    </row>
    <row r="50" spans="1:9" x14ac:dyDescent="0.4">
      <c r="A50" s="1"/>
      <c r="B50" s="14"/>
      <c r="C50" s="14"/>
      <c r="D50" s="14"/>
      <c r="E50" s="14"/>
      <c r="F50" s="14"/>
      <c r="G50" s="14"/>
      <c r="H50" s="14"/>
      <c r="I50" s="14"/>
    </row>
    <row r="51" spans="1:9" x14ac:dyDescent="0.4">
      <c r="B51" s="14"/>
      <c r="C51" s="14"/>
      <c r="D51" s="14"/>
      <c r="E51" s="14"/>
      <c r="F51" s="14"/>
      <c r="G51" s="14"/>
      <c r="H51" s="14"/>
      <c r="I51" s="14"/>
    </row>
    <row r="52" spans="1:9" x14ac:dyDescent="0.4">
      <c r="B52" s="14"/>
      <c r="C52" s="14"/>
      <c r="D52" s="14"/>
      <c r="E52" s="14"/>
      <c r="F52" s="14"/>
      <c r="G52" s="14"/>
      <c r="H52" s="14"/>
      <c r="I52" s="14"/>
    </row>
    <row r="53" spans="1:9" x14ac:dyDescent="0.4">
      <c r="B53" s="14"/>
      <c r="C53" s="14"/>
      <c r="D53" s="14"/>
      <c r="E53" s="14"/>
      <c r="F53" s="14"/>
      <c r="G53" s="14"/>
      <c r="H53" s="14"/>
      <c r="I53" s="14"/>
    </row>
    <row r="54" spans="1:9" x14ac:dyDescent="0.4">
      <c r="B54" s="14"/>
      <c r="C54" s="14"/>
      <c r="D54" s="14"/>
      <c r="E54" s="14"/>
      <c r="F54" s="14"/>
      <c r="G54" s="14"/>
      <c r="H54" s="14"/>
      <c r="I54" s="14"/>
    </row>
    <row r="55" spans="1:9" x14ac:dyDescent="0.4">
      <c r="B55" s="14"/>
      <c r="C55" s="14"/>
      <c r="D55" s="14"/>
      <c r="E55" s="14"/>
      <c r="F55" s="14"/>
      <c r="G55" s="14"/>
      <c r="H55" s="14"/>
      <c r="I55" s="14"/>
    </row>
    <row r="56" spans="1:9" x14ac:dyDescent="0.4">
      <c r="B56" s="14"/>
      <c r="C56" s="14"/>
      <c r="D56" s="14"/>
      <c r="E56" s="14"/>
      <c r="F56" s="14"/>
      <c r="G56" s="14"/>
      <c r="H56" s="14"/>
      <c r="I56" s="14"/>
    </row>
    <row r="58" spans="1:9" x14ac:dyDescent="0.4">
      <c r="A58" s="6" t="s">
        <v>73</v>
      </c>
    </row>
  </sheetData>
  <mergeCells count="3">
    <mergeCell ref="A1:H1"/>
    <mergeCell ref="A3:H3"/>
    <mergeCell ref="A2:H2"/>
  </mergeCells>
  <phoneticPr fontId="0" type="noConversion"/>
  <printOptions horizontalCentered="1"/>
  <pageMargins left="0.5" right="0.5" top="0.5" bottom="0.5" header="0.5" footer="0.5"/>
  <pageSetup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I55"/>
  <sheetViews>
    <sheetView topLeftCell="A51" workbookViewId="0">
      <selection activeCell="K51" sqref="K1:T1048576"/>
    </sheetView>
  </sheetViews>
  <sheetFormatPr defaultColWidth="8.83203125" defaultRowHeight="12.3" x14ac:dyDescent="0.4"/>
  <cols>
    <col min="2" max="2" width="11.44140625" bestFit="1" customWidth="1"/>
    <col min="3" max="3" width="12.44140625" bestFit="1" customWidth="1"/>
    <col min="4" max="4" width="11.44140625" bestFit="1" customWidth="1"/>
    <col min="5" max="5" width="10.44140625" bestFit="1" customWidth="1"/>
    <col min="6" max="6" width="11.44140625" bestFit="1" customWidth="1"/>
    <col min="7" max="7" width="9.44140625" bestFit="1" customWidth="1"/>
    <col min="8" max="8" width="10.44140625" bestFit="1" customWidth="1"/>
  </cols>
  <sheetData>
    <row r="1" spans="1:9" ht="13.15" customHeight="1" x14ac:dyDescent="0.4">
      <c r="A1" s="18" t="s">
        <v>65</v>
      </c>
      <c r="B1" s="18"/>
      <c r="C1" s="18"/>
      <c r="D1" s="18"/>
      <c r="E1" s="18"/>
      <c r="F1" s="18"/>
      <c r="G1" s="18"/>
      <c r="H1" s="18"/>
    </row>
    <row r="2" spans="1:9" ht="15" x14ac:dyDescent="0.5">
      <c r="A2" s="19" t="s">
        <v>27</v>
      </c>
      <c r="B2" s="17"/>
      <c r="C2" s="17"/>
      <c r="D2" s="17"/>
      <c r="E2" s="17"/>
      <c r="F2" s="17"/>
      <c r="G2" s="17"/>
      <c r="H2" s="17"/>
      <c r="I2" s="20"/>
    </row>
    <row r="3" spans="1:9" ht="15" x14ac:dyDescent="0.5">
      <c r="A3" s="21" t="s">
        <v>64</v>
      </c>
      <c r="B3" s="22" t="s">
        <v>66</v>
      </c>
      <c r="C3" s="23" t="s">
        <v>67</v>
      </c>
      <c r="D3" s="23" t="s">
        <v>68</v>
      </c>
      <c r="E3" s="23" t="s">
        <v>69</v>
      </c>
      <c r="F3" s="23" t="s">
        <v>70</v>
      </c>
      <c r="G3" s="23" t="s">
        <v>71</v>
      </c>
      <c r="H3" s="24" t="s">
        <v>72</v>
      </c>
      <c r="I3" s="20"/>
    </row>
    <row r="4" spans="1:9" ht="30" x14ac:dyDescent="0.4">
      <c r="A4" s="25" t="s">
        <v>28</v>
      </c>
      <c r="B4" s="26">
        <v>250252.99999999985</v>
      </c>
      <c r="C4" s="27">
        <v>3283664.0000000014</v>
      </c>
      <c r="D4" s="27">
        <v>1341181.9999999998</v>
      </c>
      <c r="E4" s="27">
        <v>28071.999999999985</v>
      </c>
      <c r="F4" s="27">
        <v>78533.000000000029</v>
      </c>
      <c r="G4" s="27">
        <v>2671.0000000000009</v>
      </c>
      <c r="H4" s="28">
        <v>89921</v>
      </c>
      <c r="I4" s="20"/>
    </row>
    <row r="5" spans="1:9" ht="15" x14ac:dyDescent="0.4">
      <c r="A5" s="29" t="s">
        <v>7</v>
      </c>
      <c r="B5" s="30">
        <v>56495.000000000015</v>
      </c>
      <c r="C5" s="31">
        <v>431312.00000000012</v>
      </c>
      <c r="D5" s="31">
        <v>23753</v>
      </c>
      <c r="E5" s="31">
        <v>109120.00000000003</v>
      </c>
      <c r="F5" s="31">
        <v>47853.000000000015</v>
      </c>
      <c r="G5" s="31">
        <v>11660.999999999996</v>
      </c>
      <c r="H5" s="20">
        <v>53389.000000000044</v>
      </c>
      <c r="I5" s="20"/>
    </row>
    <row r="6" spans="1:9" ht="15" x14ac:dyDescent="0.4">
      <c r="A6" s="29" t="s">
        <v>8</v>
      </c>
      <c r="B6" s="30">
        <v>2388520.0000000005</v>
      </c>
      <c r="C6" s="31">
        <v>3895239.9999999995</v>
      </c>
      <c r="D6" s="31">
        <v>350020.00000000006</v>
      </c>
      <c r="E6" s="31">
        <v>274326.00000000006</v>
      </c>
      <c r="F6" s="31">
        <v>267645.00000000012</v>
      </c>
      <c r="G6" s="31">
        <v>14480</v>
      </c>
      <c r="H6" s="20">
        <v>168966</v>
      </c>
      <c r="I6" s="20"/>
    </row>
    <row r="7" spans="1:9" ht="30" x14ac:dyDescent="0.4">
      <c r="A7" s="29" t="s">
        <v>29</v>
      </c>
      <c r="B7" s="30">
        <v>260536.00000000012</v>
      </c>
      <c r="C7" s="31">
        <v>2161415.0000000005</v>
      </c>
      <c r="D7" s="31">
        <v>466938.00000000017</v>
      </c>
      <c r="E7" s="31">
        <v>24107.000000000004</v>
      </c>
      <c r="F7" s="31">
        <v>54174.999999999993</v>
      </c>
      <c r="G7" s="31">
        <v>12843.999999999993</v>
      </c>
      <c r="H7" s="20">
        <v>65622</v>
      </c>
      <c r="I7" s="20"/>
    </row>
    <row r="8" spans="1:9" ht="30" x14ac:dyDescent="0.4">
      <c r="A8" s="29" t="s">
        <v>9</v>
      </c>
      <c r="B8" s="30">
        <v>15732180.00000002</v>
      </c>
      <c r="C8" s="31">
        <v>13554876</v>
      </c>
      <c r="D8" s="31">
        <v>2177611.9999999995</v>
      </c>
      <c r="E8" s="31">
        <v>158721.99999999991</v>
      </c>
      <c r="F8" s="31">
        <v>6083599.0000000009</v>
      </c>
      <c r="G8" s="31">
        <v>145891</v>
      </c>
      <c r="H8" s="20">
        <v>1176462</v>
      </c>
      <c r="I8" s="20"/>
    </row>
    <row r="9" spans="1:9" ht="30" x14ac:dyDescent="0.4">
      <c r="A9" s="29" t="s">
        <v>10</v>
      </c>
      <c r="B9" s="30">
        <v>1314964.9999999979</v>
      </c>
      <c r="C9" s="31">
        <v>3881878.0000000009</v>
      </c>
      <c r="D9" s="31">
        <v>241142.00000000006</v>
      </c>
      <c r="E9" s="31">
        <v>36799.000000000007</v>
      </c>
      <c r="F9" s="31">
        <v>207423.99999999997</v>
      </c>
      <c r="G9" s="31">
        <v>9094.9999999999982</v>
      </c>
      <c r="H9" s="20">
        <v>148623.00000000003</v>
      </c>
      <c r="I9" s="20"/>
    </row>
    <row r="10" spans="1:9" ht="30" x14ac:dyDescent="0.4">
      <c r="A10" s="29" t="s">
        <v>30</v>
      </c>
      <c r="B10" s="30">
        <v>658979.00000000047</v>
      </c>
      <c r="C10" s="31">
        <v>2315721.0000000005</v>
      </c>
      <c r="D10" s="31">
        <v>389067</v>
      </c>
      <c r="E10" s="31">
        <v>8158</v>
      </c>
      <c r="F10" s="31">
        <v>182755.00000000006</v>
      </c>
      <c r="G10" s="31">
        <v>1367.0000000000005</v>
      </c>
      <c r="H10" s="20">
        <v>70157.999999999971</v>
      </c>
      <c r="I10" s="20"/>
    </row>
    <row r="11" spans="1:9" ht="30" x14ac:dyDescent="0.4">
      <c r="A11" s="29" t="s">
        <v>31</v>
      </c>
      <c r="B11" s="30">
        <v>105298.99999999978</v>
      </c>
      <c r="C11" s="31">
        <v>610978</v>
      </c>
      <c r="D11" s="31">
        <v>228812.99999999991</v>
      </c>
      <c r="E11" s="31">
        <v>3055.0000000000009</v>
      </c>
      <c r="F11" s="31">
        <v>43623.000000000007</v>
      </c>
      <c r="G11" s="31">
        <v>352</v>
      </c>
      <c r="H11" s="20">
        <v>26276</v>
      </c>
      <c r="I11" s="20"/>
    </row>
    <row r="12" spans="1:9" ht="60" x14ac:dyDescent="0.4">
      <c r="A12" s="29" t="s">
        <v>32</v>
      </c>
      <c r="B12" s="30">
        <v>78910.999999999927</v>
      </c>
      <c r="C12" s="31">
        <v>252149.99999999997</v>
      </c>
      <c r="D12" s="31">
        <v>291274</v>
      </c>
      <c r="E12" s="31">
        <v>1403.9999999999998</v>
      </c>
      <c r="F12" s="31">
        <v>30307.999999999996</v>
      </c>
      <c r="G12" s="31">
        <v>392.99999999999989</v>
      </c>
      <c r="H12" s="20">
        <v>17363.000000000004</v>
      </c>
      <c r="I12" s="20"/>
    </row>
    <row r="13" spans="1:9" ht="15" x14ac:dyDescent="0.4">
      <c r="A13" s="29" t="s">
        <v>33</v>
      </c>
      <c r="B13" s="30">
        <v>6025030.0000000065</v>
      </c>
      <c r="C13" s="31">
        <v>11642694.000000004</v>
      </c>
      <c r="D13" s="31">
        <v>3429201.0000000009</v>
      </c>
      <c r="E13" s="31">
        <v>56494.000000000015</v>
      </c>
      <c r="F13" s="31">
        <v>667826</v>
      </c>
      <c r="G13" s="31">
        <v>15192.000000000002</v>
      </c>
      <c r="H13" s="20">
        <v>408386.00000000017</v>
      </c>
      <c r="I13" s="20"/>
    </row>
    <row r="14" spans="1:9" ht="15" x14ac:dyDescent="0.4">
      <c r="A14" s="29" t="s">
        <v>34</v>
      </c>
      <c r="B14" s="30">
        <v>1140547.9999999977</v>
      </c>
      <c r="C14" s="31">
        <v>5500387.9999999981</v>
      </c>
      <c r="D14" s="31">
        <v>3502282.9999999991</v>
      </c>
      <c r="E14" s="31">
        <v>25045.999999999996</v>
      </c>
      <c r="F14" s="31">
        <v>510017.99999999988</v>
      </c>
      <c r="G14" s="31">
        <v>7892</v>
      </c>
      <c r="H14" s="20">
        <v>226701.00000000012</v>
      </c>
      <c r="I14" s="20"/>
    </row>
    <row r="15" spans="1:9" ht="15" x14ac:dyDescent="0.4">
      <c r="A15" s="29" t="s">
        <v>11</v>
      </c>
      <c r="B15" s="30">
        <v>160102.99999999994</v>
      </c>
      <c r="C15" s="31">
        <v>306591</v>
      </c>
      <c r="D15" s="31">
        <v>28043.000000000004</v>
      </c>
      <c r="E15" s="31">
        <v>3045.0000000000005</v>
      </c>
      <c r="F15" s="31">
        <v>516999</v>
      </c>
      <c r="G15" s="31">
        <v>137307</v>
      </c>
      <c r="H15" s="20">
        <v>288108.00000000006</v>
      </c>
      <c r="I15" s="20"/>
    </row>
    <row r="16" spans="1:9" ht="15" x14ac:dyDescent="0.4">
      <c r="A16" s="29" t="s">
        <v>12</v>
      </c>
      <c r="B16" s="30">
        <v>261920.00000000017</v>
      </c>
      <c r="C16" s="31">
        <v>1564995.9999999998</v>
      </c>
      <c r="D16" s="31">
        <v>15412.999999999998</v>
      </c>
      <c r="E16" s="31">
        <v>19839</v>
      </c>
      <c r="F16" s="31">
        <v>29680.999999999993</v>
      </c>
      <c r="G16" s="31">
        <v>3615</v>
      </c>
      <c r="H16" s="20">
        <v>43568.999999999993</v>
      </c>
      <c r="I16" s="20"/>
    </row>
    <row r="17" spans="1:9" ht="15" x14ac:dyDescent="0.4">
      <c r="A17" s="29" t="s">
        <v>35</v>
      </c>
      <c r="B17" s="30">
        <v>2303724.9999999991</v>
      </c>
      <c r="C17" s="31">
        <v>7483551</v>
      </c>
      <c r="D17" s="31">
        <v>1773951.0000000002</v>
      </c>
      <c r="E17" s="31">
        <v>19669.000000000007</v>
      </c>
      <c r="F17" s="31">
        <v>769498.99999999942</v>
      </c>
      <c r="G17" s="31">
        <v>3750.9999999999991</v>
      </c>
      <c r="H17" s="20">
        <v>227886.00000000015</v>
      </c>
      <c r="I17" s="20"/>
    </row>
    <row r="18" spans="1:9" ht="15" x14ac:dyDescent="0.4">
      <c r="A18" s="29" t="s">
        <v>36</v>
      </c>
      <c r="B18" s="30">
        <v>541749.00000000058</v>
      </c>
      <c r="C18" s="31">
        <v>5264074</v>
      </c>
      <c r="D18" s="31">
        <v>675423.99999999953</v>
      </c>
      <c r="E18" s="31">
        <v>15747.000000000011</v>
      </c>
      <c r="F18" s="31">
        <v>188701.99999999985</v>
      </c>
      <c r="G18" s="31">
        <v>2948.9999999999986</v>
      </c>
      <c r="H18" s="20">
        <v>144391.99999999988</v>
      </c>
      <c r="I18" s="20"/>
    </row>
    <row r="19" spans="1:9" ht="15" x14ac:dyDescent="0.4">
      <c r="A19" s="29" t="s">
        <v>37</v>
      </c>
      <c r="B19" s="30">
        <v>221805.00000000003</v>
      </c>
      <c r="C19" s="31">
        <v>2679799</v>
      </c>
      <c r="D19" s="31">
        <v>134423.99999999997</v>
      </c>
      <c r="E19" s="31">
        <v>9966</v>
      </c>
      <c r="F19" s="31">
        <v>86833.999999999985</v>
      </c>
      <c r="G19" s="31">
        <v>6432</v>
      </c>
      <c r="H19" s="20">
        <v>61256.999999999985</v>
      </c>
      <c r="I19" s="20"/>
    </row>
    <row r="20" spans="1:9" ht="15" x14ac:dyDescent="0.4">
      <c r="A20" s="29" t="s">
        <v>38</v>
      </c>
      <c r="B20" s="30">
        <v>383034.99999999942</v>
      </c>
      <c r="C20" s="31">
        <v>2183437.9999999991</v>
      </c>
      <c r="D20" s="31">
        <v>169538.00000000003</v>
      </c>
      <c r="E20" s="31">
        <v>23038.000000000004</v>
      </c>
      <c r="F20" s="31">
        <v>91904</v>
      </c>
      <c r="G20" s="31">
        <v>3410.0000000000018</v>
      </c>
      <c r="H20" s="20">
        <v>82787</v>
      </c>
      <c r="I20" s="20"/>
    </row>
    <row r="21" spans="1:9" ht="30" x14ac:dyDescent="0.4">
      <c r="A21" s="29" t="s">
        <v>39</v>
      </c>
      <c r="B21" s="30">
        <v>194986.99999999968</v>
      </c>
      <c r="C21" s="31">
        <v>3754388.0000000005</v>
      </c>
      <c r="D21" s="31">
        <v>378394.00000000012</v>
      </c>
      <c r="E21" s="31">
        <v>9511.0000000000018</v>
      </c>
      <c r="F21" s="31">
        <v>77396.000000000044</v>
      </c>
      <c r="G21" s="31">
        <v>3831.0000000000009</v>
      </c>
      <c r="H21" s="20">
        <v>93803.000000000058</v>
      </c>
      <c r="I21" s="20"/>
    </row>
    <row r="22" spans="1:9" ht="30" x14ac:dyDescent="0.4">
      <c r="A22" s="29" t="s">
        <v>40</v>
      </c>
      <c r="B22" s="30">
        <v>266237.00000000006</v>
      </c>
      <c r="C22" s="31">
        <v>2652879</v>
      </c>
      <c r="D22" s="31">
        <v>1477731.0000000007</v>
      </c>
      <c r="E22" s="31">
        <v>30004.000000000018</v>
      </c>
      <c r="F22" s="31">
        <v>85445</v>
      </c>
      <c r="G22" s="31">
        <v>1774.9999999999993</v>
      </c>
      <c r="H22" s="20">
        <v>76170</v>
      </c>
      <c r="I22" s="20"/>
    </row>
    <row r="23" spans="1:9" ht="15" x14ac:dyDescent="0.4">
      <c r="A23" s="29" t="s">
        <v>41</v>
      </c>
      <c r="B23" s="30">
        <v>28985.999999999985</v>
      </c>
      <c r="C23" s="31">
        <v>1277208.0000000002</v>
      </c>
      <c r="D23" s="31">
        <v>25928.000000000004</v>
      </c>
      <c r="E23" s="31">
        <v>8807</v>
      </c>
      <c r="F23" s="31">
        <v>18743</v>
      </c>
      <c r="G23" s="31">
        <v>443.99999999999989</v>
      </c>
      <c r="H23" s="20">
        <v>25223.999999999985</v>
      </c>
      <c r="I23" s="20"/>
    </row>
    <row r="24" spans="1:9" ht="30" x14ac:dyDescent="0.4">
      <c r="A24" s="29" t="s">
        <v>42</v>
      </c>
      <c r="B24" s="30">
        <v>706816.00000000047</v>
      </c>
      <c r="C24" s="31">
        <v>2976069.0000000005</v>
      </c>
      <c r="D24" s="31">
        <v>1873367.9999999993</v>
      </c>
      <c r="E24" s="31">
        <v>14657.999999999996</v>
      </c>
      <c r="F24" s="31">
        <v>425845.99999999994</v>
      </c>
      <c r="G24" s="31">
        <v>3021.9999999999995</v>
      </c>
      <c r="H24" s="20">
        <v>164880.99999999994</v>
      </c>
      <c r="I24" s="20"/>
    </row>
    <row r="25" spans="1:9" ht="30" x14ac:dyDescent="0.4">
      <c r="A25" s="29" t="s">
        <v>43</v>
      </c>
      <c r="B25" s="30">
        <v>913625.99999999977</v>
      </c>
      <c r="C25" s="31">
        <v>4856171.0000000019</v>
      </c>
      <c r="D25" s="31">
        <v>526455.00000000012</v>
      </c>
      <c r="E25" s="31">
        <v>12698</v>
      </c>
      <c r="F25" s="31">
        <v>529917</v>
      </c>
      <c r="G25" s="31">
        <v>3202.0000000000009</v>
      </c>
      <c r="H25" s="20">
        <v>139905</v>
      </c>
      <c r="I25" s="20"/>
    </row>
    <row r="26" spans="1:9" ht="30" x14ac:dyDescent="0.4">
      <c r="A26" s="29" t="s">
        <v>44</v>
      </c>
      <c r="B26" s="30">
        <v>573514.00000000012</v>
      </c>
      <c r="C26" s="31">
        <v>7423617</v>
      </c>
      <c r="D26" s="31">
        <v>1381726.9999999995</v>
      </c>
      <c r="E26" s="31">
        <v>57106</v>
      </c>
      <c r="F26" s="31">
        <v>347814.99999999994</v>
      </c>
      <c r="G26" s="31">
        <v>3031.9999999999991</v>
      </c>
      <c r="H26" s="20">
        <v>247301.99999999991</v>
      </c>
      <c r="I26" s="20"/>
    </row>
    <row r="27" spans="1:9" ht="30" x14ac:dyDescent="0.4">
      <c r="A27" s="29" t="s">
        <v>45</v>
      </c>
      <c r="B27" s="30">
        <v>341413.99999999994</v>
      </c>
      <c r="C27" s="31">
        <v>4438141.9999999991</v>
      </c>
      <c r="D27" s="31">
        <v>423114.00000000006</v>
      </c>
      <c r="E27" s="31">
        <v>59910.000000000015</v>
      </c>
      <c r="F27" s="31">
        <v>308785</v>
      </c>
      <c r="G27" s="31">
        <v>3527.9999999999995</v>
      </c>
      <c r="H27" s="20">
        <v>142290.99999999994</v>
      </c>
      <c r="I27" s="20"/>
    </row>
    <row r="28" spans="1:9" ht="30" x14ac:dyDescent="0.4">
      <c r="A28" s="29" t="s">
        <v>46</v>
      </c>
      <c r="B28" s="30">
        <v>104878.99999999996</v>
      </c>
      <c r="C28" s="31">
        <v>1647389.9999999998</v>
      </c>
      <c r="D28" s="31">
        <v>1098629.0000000005</v>
      </c>
      <c r="E28" s="31">
        <v>15007</v>
      </c>
      <c r="F28" s="31">
        <v>33278</v>
      </c>
      <c r="G28" s="31">
        <v>1189</v>
      </c>
      <c r="H28" s="20">
        <v>39685.000000000015</v>
      </c>
      <c r="I28" s="20"/>
    </row>
    <row r="29" spans="1:9" ht="15" x14ac:dyDescent="0.4">
      <c r="A29" s="29" t="s">
        <v>47</v>
      </c>
      <c r="B29" s="30">
        <v>298485</v>
      </c>
      <c r="C29" s="31">
        <v>4845098.0000000009</v>
      </c>
      <c r="D29" s="31">
        <v>709158</v>
      </c>
      <c r="E29" s="31">
        <v>27156</v>
      </c>
      <c r="F29" s="31">
        <v>139415.00000000006</v>
      </c>
      <c r="G29" s="31">
        <v>9833.0000000000036</v>
      </c>
      <c r="H29" s="20">
        <v>148812</v>
      </c>
      <c r="I29" s="20"/>
    </row>
    <row r="30" spans="1:9" ht="30" x14ac:dyDescent="0.4">
      <c r="A30" s="29" t="s">
        <v>13</v>
      </c>
      <c r="B30" s="30">
        <v>50719</v>
      </c>
      <c r="C30" s="31">
        <v>957642.99999999988</v>
      </c>
      <c r="D30" s="31">
        <v>6204.9999999999991</v>
      </c>
      <c r="E30" s="31">
        <v>65966.999999999971</v>
      </c>
      <c r="F30" s="31">
        <v>11581.999999999996</v>
      </c>
      <c r="G30" s="31">
        <v>890.99999999999966</v>
      </c>
      <c r="H30" s="20">
        <v>29860</v>
      </c>
      <c r="I30" s="20"/>
    </row>
    <row r="31" spans="1:9" ht="30" x14ac:dyDescent="0.4">
      <c r="A31" s="29" t="s">
        <v>48</v>
      </c>
      <c r="B31" s="30">
        <v>242516.99999999974</v>
      </c>
      <c r="C31" s="31">
        <v>1514050.0000000009</v>
      </c>
      <c r="D31" s="31">
        <v>98369</v>
      </c>
      <c r="E31" s="31">
        <v>16137.000000000002</v>
      </c>
      <c r="F31" s="31">
        <v>53720.000000000015</v>
      </c>
      <c r="G31" s="31">
        <v>1386.9999999999991</v>
      </c>
      <c r="H31" s="20">
        <v>41742.999999999985</v>
      </c>
      <c r="I31" s="20"/>
    </row>
    <row r="32" spans="1:9" ht="15" x14ac:dyDescent="0.4">
      <c r="A32" s="29" t="s">
        <v>14</v>
      </c>
      <c r="B32" s="30">
        <v>961353.99999999895</v>
      </c>
      <c r="C32" s="31">
        <v>1452282</v>
      </c>
      <c r="D32" s="31">
        <v>309115.99999999994</v>
      </c>
      <c r="E32" s="31">
        <v>26333.999999999985</v>
      </c>
      <c r="F32" s="31">
        <v>283621.00000000006</v>
      </c>
      <c r="G32" s="31">
        <v>22339.000000000011</v>
      </c>
      <c r="H32" s="20">
        <v>122726.00000000001</v>
      </c>
      <c r="I32" s="20"/>
    </row>
    <row r="33" spans="1:9" ht="45" x14ac:dyDescent="0.4">
      <c r="A33" s="29" t="s">
        <v>49</v>
      </c>
      <c r="B33" s="30">
        <v>64192.00000000008</v>
      </c>
      <c r="C33" s="31">
        <v>1238533.9999999998</v>
      </c>
      <c r="D33" s="31">
        <v>22345.000000000007</v>
      </c>
      <c r="E33" s="31">
        <v>2936.9999999999995</v>
      </c>
      <c r="F33" s="31">
        <v>43630.000000000015</v>
      </c>
      <c r="G33" s="31">
        <v>422.00000000000011</v>
      </c>
      <c r="H33" s="20">
        <v>23171</v>
      </c>
      <c r="I33" s="20"/>
    </row>
    <row r="34" spans="1:9" ht="30" x14ac:dyDescent="0.4">
      <c r="A34" s="29" t="s">
        <v>50</v>
      </c>
      <c r="B34" s="30">
        <v>2028470.9999999988</v>
      </c>
      <c r="C34" s="31">
        <v>4898567</v>
      </c>
      <c r="D34" s="31">
        <v>1204711.0000000002</v>
      </c>
      <c r="E34" s="31">
        <v>14161.999999999996</v>
      </c>
      <c r="F34" s="31">
        <v>957530.00000000035</v>
      </c>
      <c r="G34" s="31">
        <v>3469.0000000000009</v>
      </c>
      <c r="H34" s="20">
        <v>154789.00000000006</v>
      </c>
      <c r="I34" s="20"/>
    </row>
    <row r="35" spans="1:9" ht="30" x14ac:dyDescent="0.4">
      <c r="A35" s="29" t="s">
        <v>15</v>
      </c>
      <c r="B35" s="30">
        <v>1059865</v>
      </c>
      <c r="C35" s="31">
        <v>754687</v>
      </c>
      <c r="D35" s="31">
        <v>41637.000000000015</v>
      </c>
      <c r="E35" s="31">
        <v>185092.99999999994</v>
      </c>
      <c r="F35" s="31">
        <v>35686.000000000007</v>
      </c>
      <c r="G35" s="31">
        <v>1401.0000000000005</v>
      </c>
      <c r="H35" s="20">
        <v>34975.000000000015</v>
      </c>
      <c r="I35" s="20"/>
    </row>
    <row r="36" spans="1:9" ht="30" x14ac:dyDescent="0.4">
      <c r="A36" s="29" t="s">
        <v>51</v>
      </c>
      <c r="B36" s="30">
        <v>3867076.0000000056</v>
      </c>
      <c r="C36" s="31">
        <v>10669241</v>
      </c>
      <c r="D36" s="31">
        <v>2837504.9999999986</v>
      </c>
      <c r="E36" s="31">
        <v>59251.999999999978</v>
      </c>
      <c r="F36" s="31">
        <v>1851641</v>
      </c>
      <c r="G36" s="31">
        <v>9549.0000000000018</v>
      </c>
      <c r="H36" s="20">
        <v>382886.99999999994</v>
      </c>
      <c r="I36" s="20"/>
    </row>
    <row r="37" spans="1:9" ht="45" x14ac:dyDescent="0.4">
      <c r="A37" s="29" t="s">
        <v>52</v>
      </c>
      <c r="B37" s="30">
        <v>1122008.9999999998</v>
      </c>
      <c r="C37" s="31">
        <v>6584019.0000000009</v>
      </c>
      <c r="D37" s="31">
        <v>2267145.0000000009</v>
      </c>
      <c r="E37" s="31">
        <v>111183</v>
      </c>
      <c r="F37" s="31">
        <v>370539.99999999994</v>
      </c>
      <c r="G37" s="31">
        <v>7607</v>
      </c>
      <c r="H37" s="20">
        <v>236470.00000000003</v>
      </c>
      <c r="I37" s="20"/>
    </row>
    <row r="38" spans="1:9" ht="30" x14ac:dyDescent="0.4">
      <c r="A38" s="29" t="s">
        <v>16</v>
      </c>
      <c r="B38" s="30">
        <v>36075.000000000007</v>
      </c>
      <c r="C38" s="31">
        <v>646993</v>
      </c>
      <c r="D38" s="31">
        <v>26754.000000000007</v>
      </c>
      <c r="E38" s="31">
        <v>37659.999999999971</v>
      </c>
      <c r="F38" s="31">
        <v>13208.000000000007</v>
      </c>
      <c r="G38" s="31">
        <v>689.00000000000023</v>
      </c>
      <c r="H38" s="20">
        <v>17881.999999999993</v>
      </c>
      <c r="I38" s="20"/>
    </row>
    <row r="39" spans="1:9" ht="15" x14ac:dyDescent="0.4">
      <c r="A39" s="29" t="s">
        <v>53</v>
      </c>
      <c r="B39" s="30">
        <v>524999.00000000023</v>
      </c>
      <c r="C39" s="31">
        <v>9087163</v>
      </c>
      <c r="D39" s="31">
        <v>1514821.0000000007</v>
      </c>
      <c r="E39" s="31">
        <v>22750</v>
      </c>
      <c r="F39" s="31">
        <v>318181</v>
      </c>
      <c r="G39" s="31">
        <v>5703.9999999999973</v>
      </c>
      <c r="H39" s="20">
        <v>282439.99999999994</v>
      </c>
      <c r="I39" s="20"/>
    </row>
    <row r="40" spans="1:9" ht="30" x14ac:dyDescent="0.4">
      <c r="A40" s="29" t="s">
        <v>54</v>
      </c>
      <c r="B40" s="30">
        <v>486692.99999999965</v>
      </c>
      <c r="C40" s="31">
        <v>2549334</v>
      </c>
      <c r="D40" s="31">
        <v>300863.00000000006</v>
      </c>
      <c r="E40" s="31">
        <v>333051.00000000006</v>
      </c>
      <c r="F40" s="31">
        <v>100223.99999999997</v>
      </c>
      <c r="G40" s="31">
        <v>8307.0000000000036</v>
      </c>
      <c r="H40" s="20">
        <v>241328</v>
      </c>
      <c r="I40" s="20"/>
    </row>
    <row r="41" spans="1:9" ht="15" x14ac:dyDescent="0.4">
      <c r="A41" s="29" t="s">
        <v>17</v>
      </c>
      <c r="B41" s="30">
        <v>609534.00000000035</v>
      </c>
      <c r="C41" s="31">
        <v>3118333.9999999991</v>
      </c>
      <c r="D41" s="31">
        <v>86652.999999999956</v>
      </c>
      <c r="E41" s="31">
        <v>46042.000000000022</v>
      </c>
      <c r="F41" s="31">
        <v>210021.99999999997</v>
      </c>
      <c r="G41" s="31">
        <v>18207.000000000007</v>
      </c>
      <c r="H41" s="20">
        <v>151345.00000000012</v>
      </c>
      <c r="I41" s="20"/>
    </row>
    <row r="42" spans="1:9" ht="30" x14ac:dyDescent="0.4">
      <c r="A42" s="29" t="s">
        <v>55</v>
      </c>
      <c r="B42" s="30">
        <v>1116130.0000000026</v>
      </c>
      <c r="C42" s="31">
        <v>9662619.0000000019</v>
      </c>
      <c r="D42" s="31">
        <v>1403451.0000000007</v>
      </c>
      <c r="E42" s="31">
        <v>18931</v>
      </c>
      <c r="F42" s="31">
        <v>519967.99999999994</v>
      </c>
      <c r="G42" s="31">
        <v>4156</v>
      </c>
      <c r="H42" s="20">
        <v>246753.00000000006</v>
      </c>
      <c r="I42" s="20"/>
    </row>
    <row r="43" spans="1:9" ht="30" x14ac:dyDescent="0.4">
      <c r="A43" s="29" t="s">
        <v>56</v>
      </c>
      <c r="B43" s="30">
        <v>191979.99999999983</v>
      </c>
      <c r="C43" s="31">
        <v>764338.00000000035</v>
      </c>
      <c r="D43" s="31">
        <v>68899.999999999985</v>
      </c>
      <c r="E43" s="31">
        <v>4531.0000000000009</v>
      </c>
      <c r="F43" s="31">
        <v>38429.000000000007</v>
      </c>
      <c r="G43" s="31">
        <v>688.99999999999977</v>
      </c>
      <c r="H43" s="20">
        <v>24867.000000000004</v>
      </c>
      <c r="I43" s="20"/>
    </row>
    <row r="44" spans="1:9" ht="45" x14ac:dyDescent="0.4">
      <c r="A44" s="29" t="s">
        <v>57</v>
      </c>
      <c r="B44" s="30">
        <v>348158.99999999977</v>
      </c>
      <c r="C44" s="31">
        <v>3352165.0000000005</v>
      </c>
      <c r="D44" s="31">
        <v>1354319.0000000005</v>
      </c>
      <c r="E44" s="31">
        <v>19274.000000000004</v>
      </c>
      <c r="F44" s="31">
        <v>102276.00000000006</v>
      </c>
      <c r="G44" s="31">
        <v>3376.9999999999977</v>
      </c>
      <c r="H44" s="20">
        <v>103064.00000000001</v>
      </c>
      <c r="I44" s="20"/>
    </row>
    <row r="45" spans="1:9" ht="30" x14ac:dyDescent="0.4">
      <c r="A45" s="29" t="s">
        <v>18</v>
      </c>
      <c r="B45" s="30">
        <v>44508.000000000022</v>
      </c>
      <c r="C45" s="31">
        <v>734239.99999999965</v>
      </c>
      <c r="D45" s="31">
        <v>22205.999999999993</v>
      </c>
      <c r="E45" s="31">
        <v>70119</v>
      </c>
      <c r="F45" s="31">
        <v>15865</v>
      </c>
      <c r="G45" s="31">
        <v>795.99999999999955</v>
      </c>
      <c r="H45" s="20">
        <v>22089.999999999996</v>
      </c>
      <c r="I45" s="20"/>
    </row>
    <row r="46" spans="1:9" ht="30" x14ac:dyDescent="0.4">
      <c r="A46" s="29" t="s">
        <v>58</v>
      </c>
      <c r="B46" s="30">
        <v>449509.99999999994</v>
      </c>
      <c r="C46" s="31">
        <v>5141367.0000000009</v>
      </c>
      <c r="D46" s="31">
        <v>1153620</v>
      </c>
      <c r="E46" s="31">
        <v>20273.999999999996</v>
      </c>
      <c r="F46" s="31">
        <v>141387.00000000006</v>
      </c>
      <c r="G46" s="31">
        <v>4235.9999999999991</v>
      </c>
      <c r="H46" s="20">
        <v>140945</v>
      </c>
      <c r="I46" s="20"/>
    </row>
    <row r="47" spans="1:9" ht="15" x14ac:dyDescent="0.4">
      <c r="A47" s="29" t="s">
        <v>59</v>
      </c>
      <c r="B47" s="30">
        <v>12068549.000000007</v>
      </c>
      <c r="C47" s="31">
        <v>11939611</v>
      </c>
      <c r="D47" s="31">
        <v>3741617.9999999986</v>
      </c>
      <c r="E47" s="31">
        <v>98204.999999999956</v>
      </c>
      <c r="F47" s="31">
        <v>1654481.9999999995</v>
      </c>
      <c r="G47" s="31">
        <v>28557.999999999985</v>
      </c>
      <c r="H47" s="20">
        <v>498549.00000000006</v>
      </c>
      <c r="I47" s="20"/>
    </row>
    <row r="48" spans="1:9" ht="15" x14ac:dyDescent="0.4">
      <c r="A48" s="29" t="s">
        <v>19</v>
      </c>
      <c r="B48" s="30">
        <v>512087.00000000012</v>
      </c>
      <c r="C48" s="31">
        <v>2592896.0000000005</v>
      </c>
      <c r="D48" s="31">
        <v>41138</v>
      </c>
      <c r="E48" s="31">
        <v>30187</v>
      </c>
      <c r="F48" s="31">
        <v>89093.999999999942</v>
      </c>
      <c r="G48" s="31">
        <v>35993.999999999993</v>
      </c>
      <c r="H48" s="20">
        <v>79404.000000000015</v>
      </c>
      <c r="I48" s="20"/>
    </row>
    <row r="49" spans="1:9" ht="30" x14ac:dyDescent="0.4">
      <c r="A49" s="29" t="s">
        <v>60</v>
      </c>
      <c r="B49" s="30">
        <v>14856.999999999987</v>
      </c>
      <c r="C49" s="31">
        <v>594891.99999999988</v>
      </c>
      <c r="D49" s="31">
        <v>9071</v>
      </c>
      <c r="E49" s="31">
        <v>2094</v>
      </c>
      <c r="F49" s="31">
        <v>13154</v>
      </c>
      <c r="G49" s="31">
        <v>194.00000000000011</v>
      </c>
      <c r="H49" s="20">
        <v>12802.000000000005</v>
      </c>
      <c r="I49" s="20"/>
    </row>
    <row r="50" spans="1:9" ht="15" x14ac:dyDescent="0.4">
      <c r="A50" s="29" t="s">
        <v>61</v>
      </c>
      <c r="B50" s="30">
        <v>911002.99999999895</v>
      </c>
      <c r="C50" s="31">
        <v>5196054</v>
      </c>
      <c r="D50" s="31">
        <v>1664108.0000000005</v>
      </c>
      <c r="E50" s="31">
        <v>23207.000000000004</v>
      </c>
      <c r="F50" s="31">
        <v>624455.99999999988</v>
      </c>
      <c r="G50" s="31">
        <v>6482.9999999999982</v>
      </c>
      <c r="H50" s="20">
        <v>258308.0000000002</v>
      </c>
      <c r="I50" s="20"/>
    </row>
    <row r="51" spans="1:9" ht="30" x14ac:dyDescent="0.4">
      <c r="A51" s="29" t="s">
        <v>20</v>
      </c>
      <c r="B51" s="30">
        <v>1093312.9999999993</v>
      </c>
      <c r="C51" s="31">
        <v>5071894.0000000019</v>
      </c>
      <c r="D51" s="31">
        <v>323768</v>
      </c>
      <c r="E51" s="31">
        <v>94189.000000000029</v>
      </c>
      <c r="F51" s="31">
        <v>794517.00000000035</v>
      </c>
      <c r="G51" s="31">
        <v>59063.999999999993</v>
      </c>
      <c r="H51" s="20">
        <v>349041.00000000012</v>
      </c>
      <c r="I51" s="20"/>
    </row>
    <row r="52" spans="1:9" ht="30" x14ac:dyDescent="0.4">
      <c r="A52" s="29" t="s">
        <v>62</v>
      </c>
      <c r="B52" s="30">
        <v>36789.999999999971</v>
      </c>
      <c r="C52" s="31">
        <v>1618266.0000000005</v>
      </c>
      <c r="D52" s="31">
        <v>63933.000000000015</v>
      </c>
      <c r="E52" s="31">
        <v>3901.0000000000009</v>
      </c>
      <c r="F52" s="31">
        <v>15864</v>
      </c>
      <c r="G52" s="31">
        <v>426.00000000000006</v>
      </c>
      <c r="H52" s="20">
        <v>35975.999999999978</v>
      </c>
      <c r="I52" s="20"/>
    </row>
    <row r="53" spans="1:9" ht="30" x14ac:dyDescent="0.4">
      <c r="A53" s="29" t="s">
        <v>63</v>
      </c>
      <c r="B53" s="30">
        <v>448151.00000000029</v>
      </c>
      <c r="C53" s="31">
        <v>4720082.9999999981</v>
      </c>
      <c r="D53" s="31">
        <v>369629</v>
      </c>
      <c r="E53" s="31">
        <v>52201</v>
      </c>
      <c r="F53" s="31">
        <v>187006.99999999991</v>
      </c>
      <c r="G53" s="31">
        <v>2407</v>
      </c>
      <c r="H53" s="20">
        <v>113060.99999999997</v>
      </c>
      <c r="I53" s="20"/>
    </row>
    <row r="54" spans="1:9" ht="30" x14ac:dyDescent="0.4">
      <c r="A54" s="29" t="s">
        <v>21</v>
      </c>
      <c r="B54" s="30">
        <v>62807.999999999891</v>
      </c>
      <c r="C54" s="31">
        <v>482967</v>
      </c>
      <c r="D54" s="31">
        <v>6004.0000000000009</v>
      </c>
      <c r="E54" s="31">
        <v>11826.999999999995</v>
      </c>
      <c r="F54" s="31">
        <v>5923</v>
      </c>
      <c r="G54" s="31">
        <v>418.00000000000006</v>
      </c>
      <c r="H54" s="20">
        <v>11434</v>
      </c>
      <c r="I54" s="20"/>
    </row>
    <row r="55" spans="1:9" ht="15" x14ac:dyDescent="0.4">
      <c r="A55" s="32" t="s">
        <v>23</v>
      </c>
      <c r="B55" s="33">
        <v>63664345.999999925</v>
      </c>
      <c r="C55" s="34">
        <v>196225966.00000003</v>
      </c>
      <c r="D55" s="34">
        <v>42070470.999999955</v>
      </c>
      <c r="E55" s="34">
        <v>2420971.9999999963</v>
      </c>
      <c r="F55" s="34">
        <v>20276024.999999978</v>
      </c>
      <c r="G55" s="34">
        <v>635928.00000000012</v>
      </c>
      <c r="H55" s="35">
        <v>7993849.0000000019</v>
      </c>
      <c r="I55" s="20"/>
    </row>
  </sheetData>
  <mergeCells count="2">
    <mergeCell ref="A1:H1"/>
    <mergeCell ref="A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2</vt:lpstr>
      <vt:lpstr>CensusEstimates</vt:lpstr>
      <vt:lpstr>'Table 2'!Print_Area</vt:lpstr>
    </vt:vector>
  </TitlesOfParts>
  <Company>WICHE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T. Prescott</dc:creator>
  <cp:lastModifiedBy>Colleen Falkenstern</cp:lastModifiedBy>
  <cp:lastPrinted>2015-05-11T19:17:24Z</cp:lastPrinted>
  <dcterms:created xsi:type="dcterms:W3CDTF">2004-12-10T23:44:39Z</dcterms:created>
  <dcterms:modified xsi:type="dcterms:W3CDTF">2024-05-29T20:00:18Z</dcterms:modified>
</cp:coreProperties>
</file>